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Blommelund\"/>
    </mc:Choice>
  </mc:AlternateContent>
  <xr:revisionPtr revIDLastSave="17" documentId="11_9313271137E2484A8289BCBB2302FE6047F214BD" xr6:coauthVersionLast="47" xr6:coauthVersionMax="47" xr10:uidLastSave="{0451BF34-5BA0-4CEC-8F76-16FF9BC4CFD2}"/>
  <bookViews>
    <workbookView xWindow="0" yWindow="0" windowWidth="28800" windowHeight="11460" xr2:uid="{00000000-000D-0000-FFFF-FFFF00000000}"/>
  </bookViews>
  <sheets>
    <sheet name="2024" sheetId="20" r:id="rId1"/>
    <sheet name="2023" sheetId="19" r:id="rId2"/>
    <sheet name="2022" sheetId="18" r:id="rId3"/>
    <sheet name="2021" sheetId="17" r:id="rId4"/>
    <sheet name="2020" sheetId="16" r:id="rId5"/>
    <sheet name="2019" sheetId="15" r:id="rId6"/>
    <sheet name="2018" sheetId="14" r:id="rId7"/>
    <sheet name="2017" sheetId="13" r:id="rId8"/>
    <sheet name="2016" sheetId="12" r:id="rId9"/>
    <sheet name="2015" sheetId="11" r:id="rId10"/>
    <sheet name="2014" sheetId="10" r:id="rId11"/>
    <sheet name="2013" sheetId="9" r:id="rId12"/>
    <sheet name="2012" sheetId="8" r:id="rId13"/>
    <sheet name="2011" sheetId="7" r:id="rId14"/>
    <sheet name="2010" sheetId="6" r:id="rId15"/>
    <sheet name="2009" sheetId="5" r:id="rId16"/>
    <sheet name="2008" sheetId="4" r:id="rId17"/>
    <sheet name="2007" sheetId="1" r:id="rId18"/>
    <sheet name="Blad2" sheetId="2" r:id="rId19"/>
    <sheet name="Blad3" sheetId="3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20" l="1"/>
  <c r="M41" i="20"/>
  <c r="N54" i="20"/>
  <c r="D48" i="20"/>
  <c r="E48" i="20" s="1"/>
  <c r="C48" i="20"/>
  <c r="H47" i="20"/>
  <c r="D47" i="20"/>
  <c r="E47" i="20" s="1"/>
  <c r="C47" i="20"/>
  <c r="D46" i="20"/>
  <c r="E46" i="20" s="1"/>
  <c r="C46" i="20"/>
  <c r="D45" i="20"/>
  <c r="E45" i="20" s="1"/>
  <c r="C45" i="20"/>
  <c r="D44" i="20"/>
  <c r="E44" i="20" s="1"/>
  <c r="C44" i="20"/>
  <c r="D43" i="20"/>
  <c r="E43" i="20" s="1"/>
  <c r="C43" i="20"/>
  <c r="K38" i="20"/>
  <c r="J38" i="20"/>
  <c r="L31" i="20"/>
  <c r="L27" i="20"/>
  <c r="L20" i="20"/>
  <c r="L13" i="20"/>
  <c r="E42" i="19"/>
  <c r="N54" i="19"/>
  <c r="D48" i="19"/>
  <c r="E48" i="19" s="1"/>
  <c r="C48" i="19"/>
  <c r="H47" i="19"/>
  <c r="D47" i="19"/>
  <c r="E47" i="19" s="1"/>
  <c r="C47" i="19"/>
  <c r="D46" i="19"/>
  <c r="E46" i="19" s="1"/>
  <c r="C46" i="19"/>
  <c r="D45" i="19"/>
  <c r="E45" i="19" s="1"/>
  <c r="C45" i="19"/>
  <c r="D44" i="19"/>
  <c r="E44" i="19" s="1"/>
  <c r="C44" i="19"/>
  <c r="D43" i="19"/>
  <c r="E43" i="19" s="1"/>
  <c r="C43" i="19"/>
  <c r="K38" i="19"/>
  <c r="J38" i="19"/>
  <c r="L31" i="19"/>
  <c r="L27" i="19"/>
  <c r="L20" i="19"/>
  <c r="L13" i="19"/>
  <c r="B42" i="19" s="1"/>
  <c r="B42" i="20" l="1"/>
  <c r="L38" i="20"/>
  <c r="L38" i="19"/>
  <c r="E50" i="19"/>
  <c r="B50" i="19"/>
  <c r="N54" i="18"/>
  <c r="D48" i="18"/>
  <c r="E48" i="18" s="1"/>
  <c r="C48" i="18"/>
  <c r="H47" i="18"/>
  <c r="C47" i="18"/>
  <c r="D46" i="18"/>
  <c r="E46" i="18" s="1"/>
  <c r="C46" i="18"/>
  <c r="D45" i="18"/>
  <c r="E45" i="18" s="1"/>
  <c r="C45" i="18"/>
  <c r="C44" i="18"/>
  <c r="D43" i="18"/>
  <c r="E43" i="18" s="1"/>
  <c r="C43" i="18"/>
  <c r="D47" i="18"/>
  <c r="E47" i="18" s="1"/>
  <c r="K38" i="18"/>
  <c r="J38" i="18"/>
  <c r="L31" i="18"/>
  <c r="L27" i="18"/>
  <c r="L20" i="18"/>
  <c r="L13" i="18"/>
  <c r="N42" i="20" l="1"/>
  <c r="N41" i="20"/>
  <c r="B50" i="20"/>
  <c r="E42" i="20"/>
  <c r="E50" i="20" s="1"/>
  <c r="B42" i="18"/>
  <c r="L38" i="18"/>
  <c r="M42" i="19"/>
  <c r="N42" i="19" s="1"/>
  <c r="M41" i="19"/>
  <c r="N41" i="19" s="1"/>
  <c r="E42" i="18"/>
  <c r="B50" i="18"/>
  <c r="D44" i="18"/>
  <c r="E44" i="18" s="1"/>
  <c r="D42" i="17"/>
  <c r="E50" i="18" l="1"/>
  <c r="M41" i="18"/>
  <c r="N41" i="18" s="1"/>
  <c r="M42" i="18"/>
  <c r="N42" i="18" s="1"/>
  <c r="N54" i="17"/>
  <c r="D48" i="17"/>
  <c r="D47" i="17"/>
  <c r="E47" i="17" s="1"/>
  <c r="D46" i="17"/>
  <c r="E46" i="17" s="1"/>
  <c r="D45" i="17"/>
  <c r="E45" i="17" s="1"/>
  <c r="D44" i="17"/>
  <c r="E44" i="17" s="1"/>
  <c r="D43" i="17"/>
  <c r="E43" i="17" s="1"/>
  <c r="C48" i="17"/>
  <c r="C47" i="17"/>
  <c r="C46" i="17"/>
  <c r="C45" i="17"/>
  <c r="C44" i="17"/>
  <c r="C43" i="17"/>
  <c r="E48" i="17"/>
  <c r="H47" i="17"/>
  <c r="K38" i="17"/>
  <c r="J38" i="17"/>
  <c r="L31" i="17"/>
  <c r="L27" i="17"/>
  <c r="L20" i="17"/>
  <c r="L13" i="17"/>
  <c r="L38" i="17" s="1"/>
  <c r="M41" i="17" s="1"/>
  <c r="N41" i="17" s="1"/>
  <c r="M42" i="17" l="1"/>
  <c r="N42" i="17" s="1"/>
  <c r="B42" i="17"/>
  <c r="E42" i="17" s="1"/>
  <c r="N54" i="16"/>
  <c r="E48" i="16"/>
  <c r="H47" i="16"/>
  <c r="E47" i="16"/>
  <c r="E46" i="16"/>
  <c r="E45" i="16"/>
  <c r="E44" i="16"/>
  <c r="E43" i="16"/>
  <c r="K38" i="16"/>
  <c r="J38" i="16"/>
  <c r="L31" i="16"/>
  <c r="L27" i="16"/>
  <c r="L20" i="16"/>
  <c r="L13" i="16"/>
  <c r="L38" i="16" s="1"/>
  <c r="E50" i="17" l="1"/>
  <c r="B50" i="17"/>
  <c r="M42" i="16"/>
  <c r="N42" i="16" s="1"/>
  <c r="M41" i="16"/>
  <c r="N41" i="16" s="1"/>
  <c r="B42" i="16"/>
  <c r="E42" i="16" s="1"/>
  <c r="B50" i="16" l="1"/>
  <c r="E50" i="16"/>
  <c r="N54" i="15" l="1"/>
  <c r="E48" i="15"/>
  <c r="H47" i="15"/>
  <c r="E47" i="15"/>
  <c r="E46" i="15"/>
  <c r="E45" i="15"/>
  <c r="E44" i="15"/>
  <c r="E43" i="15"/>
  <c r="K38" i="15"/>
  <c r="J38" i="15"/>
  <c r="L31" i="15"/>
  <c r="L27" i="15"/>
  <c r="L20" i="15"/>
  <c r="L13" i="15"/>
  <c r="AA6" i="13"/>
  <c r="B42" i="15" l="1"/>
  <c r="E42" i="15" s="1"/>
  <c r="L38" i="15"/>
  <c r="M42" i="15"/>
  <c r="N42" i="15" s="1"/>
  <c r="M41" i="15"/>
  <c r="N41" i="15" s="1"/>
  <c r="E50" i="15" l="1"/>
  <c r="B50" i="15"/>
  <c r="H47" i="13" l="1"/>
  <c r="AA8" i="13" l="1"/>
  <c r="Y29" i="13"/>
  <c r="Z29" i="13"/>
  <c r="AA30" i="13"/>
  <c r="AA32" i="13"/>
  <c r="AA34" i="13" l="1"/>
  <c r="T6" i="13"/>
  <c r="N54" i="14" l="1"/>
  <c r="E48" i="14"/>
  <c r="H47" i="14"/>
  <c r="E47" i="14"/>
  <c r="E46" i="14"/>
  <c r="E45" i="14"/>
  <c r="E44" i="14"/>
  <c r="E43" i="14"/>
  <c r="K38" i="14"/>
  <c r="J38" i="14"/>
  <c r="L31" i="14"/>
  <c r="L27" i="14"/>
  <c r="L20" i="14"/>
  <c r="L13" i="14"/>
  <c r="B42" i="14" s="1"/>
  <c r="L38" i="14" l="1"/>
  <c r="B50" i="14"/>
  <c r="E42" i="14"/>
  <c r="E50" i="14" s="1"/>
  <c r="R29" i="13"/>
  <c r="S29" i="13"/>
  <c r="N54" i="13"/>
  <c r="M42" i="14" l="1"/>
  <c r="N42" i="14" s="1"/>
  <c r="M41" i="14"/>
  <c r="N41" i="14" s="1"/>
  <c r="J38" i="13"/>
  <c r="T30" i="13"/>
  <c r="T34" i="13" s="1"/>
  <c r="T37" i="13" s="1"/>
  <c r="T39" i="13" s="1"/>
  <c r="T40" i="13" s="1"/>
  <c r="E48" i="13"/>
  <c r="E47" i="13"/>
  <c r="E46" i="13"/>
  <c r="E45" i="13"/>
  <c r="E44" i="13"/>
  <c r="E43" i="13"/>
  <c r="K38" i="13"/>
  <c r="L31" i="13"/>
  <c r="L27" i="13"/>
  <c r="L20" i="13"/>
  <c r="L13" i="13"/>
  <c r="B42" i="13" s="1"/>
  <c r="B50" i="13" l="1"/>
  <c r="E42" i="13"/>
  <c r="E50" i="13" s="1"/>
  <c r="L38" i="13"/>
  <c r="E48" i="12"/>
  <c r="H47" i="12"/>
  <c r="E47" i="12"/>
  <c r="E46" i="12"/>
  <c r="E45" i="12"/>
  <c r="E44" i="12"/>
  <c r="E43" i="12"/>
  <c r="K38" i="12"/>
  <c r="J38" i="12"/>
  <c r="L31" i="12"/>
  <c r="L27" i="12"/>
  <c r="L20" i="12"/>
  <c r="L13" i="12"/>
  <c r="B42" i="12" s="1"/>
  <c r="L38" i="12" l="1"/>
  <c r="M42" i="13"/>
  <c r="N42" i="13" s="1"/>
  <c r="M41" i="13"/>
  <c r="N41" i="13" s="1"/>
  <c r="G50" i="13"/>
  <c r="B50" i="12"/>
  <c r="E42" i="12"/>
  <c r="E50" i="12" s="1"/>
  <c r="E68" i="10"/>
  <c r="D68" i="10"/>
  <c r="E48" i="11"/>
  <c r="H47" i="11"/>
  <c r="E47" i="11"/>
  <c r="E46" i="11"/>
  <c r="E45" i="11"/>
  <c r="E44" i="11"/>
  <c r="E43" i="11"/>
  <c r="K38" i="11"/>
  <c r="J38" i="11"/>
  <c r="L31" i="11"/>
  <c r="L27" i="11"/>
  <c r="L20" i="11"/>
  <c r="L13" i="11"/>
  <c r="B42" i="11" s="1"/>
  <c r="E48" i="10"/>
  <c r="H47" i="10"/>
  <c r="E47" i="10"/>
  <c r="E46" i="10"/>
  <c r="E45" i="10"/>
  <c r="E44" i="10"/>
  <c r="E43" i="10"/>
  <c r="K38" i="10"/>
  <c r="J38" i="10"/>
  <c r="L31" i="10"/>
  <c r="L27" i="10"/>
  <c r="L20" i="10"/>
  <c r="L13" i="10"/>
  <c r="E48" i="9"/>
  <c r="H47" i="9"/>
  <c r="E47" i="9"/>
  <c r="E46" i="9"/>
  <c r="E45" i="9"/>
  <c r="E44" i="9"/>
  <c r="E43" i="9"/>
  <c r="K38" i="9"/>
  <c r="J38" i="9"/>
  <c r="L31" i="9"/>
  <c r="L27" i="9"/>
  <c r="L20" i="9"/>
  <c r="L13" i="9"/>
  <c r="E48" i="8"/>
  <c r="H47" i="8"/>
  <c r="E47" i="8"/>
  <c r="E46" i="8"/>
  <c r="E45" i="8"/>
  <c r="E44" i="8"/>
  <c r="E43" i="8"/>
  <c r="K38" i="8"/>
  <c r="J38" i="8"/>
  <c r="L31" i="8"/>
  <c r="L27" i="8"/>
  <c r="L20" i="8"/>
  <c r="L13" i="8"/>
  <c r="L38" i="8" s="1"/>
  <c r="E48" i="7"/>
  <c r="H47" i="7"/>
  <c r="E47" i="7"/>
  <c r="E46" i="7"/>
  <c r="E45" i="7"/>
  <c r="E44" i="7"/>
  <c r="E43" i="7"/>
  <c r="K38" i="7"/>
  <c r="J38" i="7"/>
  <c r="L31" i="7"/>
  <c r="L27" i="7"/>
  <c r="L20" i="7"/>
  <c r="L13" i="7"/>
  <c r="L38" i="7" s="1"/>
  <c r="E48" i="6"/>
  <c r="E47" i="6"/>
  <c r="E46" i="6"/>
  <c r="E45" i="6"/>
  <c r="E44" i="6"/>
  <c r="E43" i="6"/>
  <c r="H47" i="6"/>
  <c r="K38" i="6"/>
  <c r="J38" i="6"/>
  <c r="L31" i="6"/>
  <c r="L27" i="6"/>
  <c r="L20" i="6"/>
  <c r="L13" i="6"/>
  <c r="L38" i="6" s="1"/>
  <c r="I38" i="5"/>
  <c r="D48" i="5"/>
  <c r="D47" i="5"/>
  <c r="D46" i="5"/>
  <c r="D45" i="5"/>
  <c r="D44" i="5"/>
  <c r="D43" i="5"/>
  <c r="G47" i="5"/>
  <c r="J38" i="5"/>
  <c r="K31" i="5"/>
  <c r="K27" i="5"/>
  <c r="K20" i="5"/>
  <c r="K13" i="5"/>
  <c r="K38" i="5" s="1"/>
  <c r="D48" i="4"/>
  <c r="D47" i="4"/>
  <c r="D46" i="4"/>
  <c r="D45" i="4"/>
  <c r="D44" i="4"/>
  <c r="D43" i="4"/>
  <c r="G47" i="4"/>
  <c r="K13" i="4"/>
  <c r="B42" i="4" s="1"/>
  <c r="B50" i="4" s="1"/>
  <c r="J38" i="4"/>
  <c r="I38" i="4"/>
  <c r="K31" i="4"/>
  <c r="K27" i="4"/>
  <c r="K20" i="4"/>
  <c r="K31" i="1"/>
  <c r="K27" i="1"/>
  <c r="K20" i="1"/>
  <c r="K13" i="1"/>
  <c r="J38" i="1"/>
  <c r="I38" i="1"/>
  <c r="B42" i="6"/>
  <c r="E42" i="6" s="1"/>
  <c r="B42" i="7"/>
  <c r="E42" i="7" s="1"/>
  <c r="B50" i="7"/>
  <c r="B42" i="8" l="1"/>
  <c r="K38" i="1"/>
  <c r="B50" i="6"/>
  <c r="E50" i="6"/>
  <c r="K38" i="4"/>
  <c r="B42" i="5"/>
  <c r="B50" i="5" s="1"/>
  <c r="E50" i="7"/>
  <c r="B50" i="11"/>
  <c r="E42" i="11"/>
  <c r="E50" i="11" s="1"/>
  <c r="L38" i="11"/>
  <c r="D42" i="4"/>
  <c r="D50" i="4" s="1"/>
  <c r="L38" i="9"/>
  <c r="B42" i="9"/>
  <c r="B50" i="9" s="1"/>
  <c r="L38" i="10"/>
  <c r="B42" i="10"/>
  <c r="D42" i="5" l="1"/>
  <c r="D50" i="5" s="1"/>
  <c r="E42" i="9"/>
  <c r="E50" i="9" s="1"/>
  <c r="B50" i="8"/>
  <c r="E42" i="8"/>
  <c r="E50" i="8" s="1"/>
  <c r="B50" i="10"/>
  <c r="E42" i="10"/>
  <c r="E5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I5" authorId="0" shapeId="0" xr:uid="{AF3232DA-0B03-4D48-B036-D71D5F9FE289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I6" authorId="0" shapeId="0" xr:uid="{98B32EFA-AD37-41F2-8D18-FE0DB57899B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I7" authorId="0" shapeId="0" xr:uid="{4F291968-5C01-44DD-A46C-142594D1126C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I8" authorId="0" shapeId="0" xr:uid="{AFA54383-3156-4AB3-99EA-5445CD853141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9" authorId="0" shapeId="0" xr:uid="{8471C15F-432A-4A00-8CD4-96928E193583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0" authorId="0" shapeId="0" xr:uid="{180A7602-8683-40A5-80CB-15E8D32E32E1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1" authorId="0" shapeId="0" xr:uid="{0383B254-672A-4D20-A764-B8F55DFF47DD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5" authorId="0" shapeId="0" xr:uid="{25851A56-D49F-4004-B1A3-CD3E5BFA908C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8" authorId="0" shapeId="0" xr:uid="{91BB0AB8-483A-4D82-8B43-8ECB0530116B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9" authorId="0" shapeId="0" xr:uid="{BA5E0FA3-0D88-450A-8853-6E31AAB2AE11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2" authorId="0" shapeId="0" xr:uid="{70459A01-6BB4-446C-B379-31E727B6D7D1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5" authorId="0" shapeId="0" xr:uid="{31D5FB8B-16C3-41BC-B177-FE0E43133C99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6" authorId="1" shapeId="0" xr:uid="{579DB70C-D623-46B1-A32B-1C9FF49C15AA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I29" authorId="0" shapeId="0" xr:uid="{7956BFDF-55F7-4E09-9E19-EE6A4C75C5B5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I5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I6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I7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I8" authorId="0" shapeId="0" xr:uid="{00000000-0006-0000-0800-000004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9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0" authorId="0" shapeId="0" xr:uid="{00000000-0006-0000-0800-000006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1" authorId="0" shapeId="0" xr:uid="{00000000-0006-0000-0800-000007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5" authorId="0" shapeId="0" xr:uid="{00000000-0006-0000-0800-000008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8" authorId="0" shapeId="0" xr:uid="{00000000-0006-0000-0800-000009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9" authorId="0" shapeId="0" xr:uid="{00000000-0006-0000-0800-00000A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2" authorId="0" shapeId="0" xr:uid="{00000000-0006-0000-0800-00000B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5" authorId="0" shapeId="0" xr:uid="{00000000-0006-0000-0800-00000C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6" authorId="1" shapeId="0" xr:uid="{00000000-0006-0000-0800-00000D000000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I29" authorId="0" shapeId="0" xr:uid="{00000000-0006-0000-0800-00000E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I5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I6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I7" authorId="0" shapeId="0" xr:uid="{00000000-0006-0000-0900-000003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I8" authorId="0" shapeId="0" xr:uid="{00000000-0006-0000-0900-000004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9" authorId="0" shapeId="0" xr:uid="{00000000-0006-0000-0900-000005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0" authorId="0" shapeId="0" xr:uid="{00000000-0006-0000-0900-000006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1" authorId="0" shapeId="0" xr:uid="{00000000-0006-0000-0900-000007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5" authorId="0" shapeId="0" xr:uid="{00000000-0006-0000-0900-000008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8" authorId="0" shapeId="0" xr:uid="{00000000-0006-0000-0900-000009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9" authorId="0" shapeId="0" xr:uid="{00000000-0006-0000-0900-00000A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2" authorId="0" shapeId="0" xr:uid="{00000000-0006-0000-0900-00000B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5" authorId="0" shapeId="0" xr:uid="{00000000-0006-0000-0900-00000C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6" authorId="1" shapeId="0" xr:uid="{00000000-0006-0000-0900-00000D000000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I29" authorId="0" shapeId="0" xr:uid="{00000000-0006-0000-0900-00000E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I5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I6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I7" authorId="0" shapeId="0" xr:uid="{00000000-0006-0000-0A00-000003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I8" authorId="0" shapeId="0" xr:uid="{00000000-0006-0000-0A00-000004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9" authorId="0" shapeId="0" xr:uid="{00000000-0006-0000-0A00-000005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0" authorId="0" shapeId="0" xr:uid="{00000000-0006-0000-0A00-000006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1" authorId="0" shapeId="0" xr:uid="{00000000-0006-0000-0A00-000007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5" authorId="0" shapeId="0" xr:uid="{00000000-0006-0000-0A00-000008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8" authorId="0" shapeId="0" xr:uid="{00000000-0006-0000-0A00-000009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9" authorId="0" shapeId="0" xr:uid="{00000000-0006-0000-0A00-00000A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2" authorId="0" shapeId="0" xr:uid="{00000000-0006-0000-0A00-00000B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5" authorId="0" shapeId="0" xr:uid="{00000000-0006-0000-0A00-00000C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6" authorId="1" shapeId="0" xr:uid="{00000000-0006-0000-0A00-00000D000000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I29" authorId="0" shapeId="0" xr:uid="{00000000-0006-0000-0A00-00000E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I5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I6" authorId="0" shapeId="0" xr:uid="{00000000-0006-0000-0B00-000002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I7" authorId="0" shapeId="0" xr:uid="{00000000-0006-0000-0B00-000003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I8" authorId="0" shapeId="0" xr:uid="{00000000-0006-0000-0B00-000004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9" authorId="0" shapeId="0" xr:uid="{00000000-0006-0000-0B00-000005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0" authorId="0" shapeId="0" xr:uid="{00000000-0006-0000-0B00-000006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1" authorId="0" shapeId="0" xr:uid="{00000000-0006-0000-0B00-000007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5" authorId="0" shapeId="0" xr:uid="{00000000-0006-0000-0B00-000008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8" authorId="0" shapeId="0" xr:uid="{00000000-0006-0000-0B00-000009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9" authorId="0" shapeId="0" xr:uid="{00000000-0006-0000-0B00-00000A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2" authorId="0" shapeId="0" xr:uid="{00000000-0006-0000-0B00-00000B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5" authorId="0" shapeId="0" xr:uid="{00000000-0006-0000-0B00-00000C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6" authorId="1" shapeId="0" xr:uid="{00000000-0006-0000-0B00-00000D000000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I29" authorId="0" shapeId="0" xr:uid="{00000000-0006-0000-0B00-00000E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I5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I6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I7" authorId="0" shapeId="0" xr:uid="{00000000-0006-0000-0C00-000003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I8" authorId="0" shapeId="0" xr:uid="{00000000-0006-0000-0C00-000004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9" authorId="0" shapeId="0" xr:uid="{00000000-0006-0000-0C00-000005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0" authorId="0" shapeId="0" xr:uid="{00000000-0006-0000-0C00-000006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1" authorId="0" shapeId="0" xr:uid="{00000000-0006-0000-0C00-000007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5" authorId="0" shapeId="0" xr:uid="{00000000-0006-0000-0C00-000008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8" authorId="0" shapeId="0" xr:uid="{00000000-0006-0000-0C00-000009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9" authorId="0" shapeId="0" xr:uid="{00000000-0006-0000-0C00-00000A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2" authorId="0" shapeId="0" xr:uid="{00000000-0006-0000-0C00-00000B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5" authorId="0" shapeId="0" xr:uid="{00000000-0006-0000-0C00-00000C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6" authorId="1" shapeId="0" xr:uid="{00000000-0006-0000-0C00-00000D000000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I29" authorId="0" shapeId="0" xr:uid="{00000000-0006-0000-0C00-00000E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I5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I6" authorId="0" shapeId="0" xr:uid="{00000000-0006-0000-0D00-000002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I7" authorId="0" shapeId="0" xr:uid="{00000000-0006-0000-0D00-000003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I8" authorId="0" shapeId="0" xr:uid="{00000000-0006-0000-0D00-000004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9" authorId="0" shapeId="0" xr:uid="{00000000-0006-0000-0D00-000005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0" authorId="0" shapeId="0" xr:uid="{00000000-0006-0000-0D00-000006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1" authorId="0" shapeId="0" xr:uid="{00000000-0006-0000-0D00-000007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5" authorId="0" shapeId="0" xr:uid="{00000000-0006-0000-0D00-000008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8" authorId="0" shapeId="0" xr:uid="{00000000-0006-0000-0D00-000009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9" authorId="0" shapeId="0" xr:uid="{00000000-0006-0000-0D00-00000A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2" authorId="0" shapeId="0" xr:uid="{00000000-0006-0000-0D00-00000B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5" authorId="0" shapeId="0" xr:uid="{00000000-0006-0000-0D00-00000C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6" authorId="1" shapeId="0" xr:uid="{00000000-0006-0000-0D00-00000D000000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I29" authorId="0" shapeId="0" xr:uid="{00000000-0006-0000-0D00-00000E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H5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H6" authorId="0" shapeId="0" xr:uid="{00000000-0006-0000-0E00-000002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H7" authorId="0" shapeId="0" xr:uid="{00000000-0006-0000-0E00-000003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H8" authorId="0" shapeId="0" xr:uid="{00000000-0006-0000-0E00-000004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9" authorId="0" shapeId="0" xr:uid="{00000000-0006-0000-0E00-000005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10" authorId="0" shapeId="0" xr:uid="{00000000-0006-0000-0E00-000006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11" authorId="0" shapeId="0" xr:uid="{00000000-0006-0000-0E00-000007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15" authorId="0" shapeId="0" xr:uid="{00000000-0006-0000-0E00-000008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18" authorId="0" shapeId="0" xr:uid="{00000000-0006-0000-0E00-000009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19" authorId="0" shapeId="0" xr:uid="{00000000-0006-0000-0E00-00000A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22" authorId="0" shapeId="0" xr:uid="{00000000-0006-0000-0E00-00000B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25" authorId="0" shapeId="0" xr:uid="{00000000-0006-0000-0E00-00000C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26" authorId="1" shapeId="0" xr:uid="{00000000-0006-0000-0E00-00000D000000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H29" authorId="0" shapeId="0" xr:uid="{00000000-0006-0000-0E00-00000E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H5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H6" authorId="0" shapeId="0" xr:uid="{00000000-0006-0000-0F00-000002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H7" authorId="0" shapeId="0" xr:uid="{00000000-0006-0000-0F00-000003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H8" authorId="0" shapeId="0" xr:uid="{00000000-0006-0000-0F00-000004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9" authorId="0" shapeId="0" xr:uid="{00000000-0006-0000-0F00-000005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10" authorId="0" shapeId="0" xr:uid="{00000000-0006-0000-0F00-000006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11" authorId="0" shapeId="0" xr:uid="{00000000-0006-0000-0F00-000007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15" authorId="0" shapeId="0" xr:uid="{00000000-0006-0000-0F00-000008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18" authorId="0" shapeId="0" xr:uid="{00000000-0006-0000-0F00-000009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19" authorId="0" shapeId="0" xr:uid="{00000000-0006-0000-0F00-00000A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22" authorId="0" shapeId="0" xr:uid="{00000000-0006-0000-0F00-00000B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25" authorId="0" shapeId="0" xr:uid="{00000000-0006-0000-0F00-00000C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26" authorId="1" shapeId="0" xr:uid="{00000000-0006-0000-0F00-00000D000000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H29" authorId="0" shapeId="0" xr:uid="{00000000-0006-0000-0F00-00000E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H5" authorId="0" shapeId="0" xr:uid="{00000000-0006-0000-10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H6" authorId="0" shapeId="0" xr:uid="{00000000-0006-0000-1000-000002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H7" authorId="0" shapeId="0" xr:uid="{00000000-0006-0000-1000-000003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H8" authorId="0" shapeId="0" xr:uid="{00000000-0006-0000-1000-000004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9" authorId="0" shapeId="0" xr:uid="{00000000-0006-0000-1000-000005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10" authorId="0" shapeId="0" xr:uid="{00000000-0006-0000-1000-000006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11" authorId="0" shapeId="0" xr:uid="{00000000-0006-0000-1000-000007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15" authorId="0" shapeId="0" xr:uid="{00000000-0006-0000-1000-000008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18" authorId="0" shapeId="0" xr:uid="{00000000-0006-0000-1000-000009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19" authorId="0" shapeId="0" xr:uid="{00000000-0006-0000-1000-00000A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22" authorId="0" shapeId="0" xr:uid="{00000000-0006-0000-1000-00000B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25" authorId="0" shapeId="0" xr:uid="{00000000-0006-0000-1000-00000C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H26" authorId="1" shapeId="0" xr:uid="{00000000-0006-0000-1000-00000D000000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H29" authorId="0" shapeId="0" xr:uid="{00000000-0006-0000-1000-00000E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I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I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I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9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0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1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5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8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9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2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5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6" authorId="1" shapeId="0" xr:uid="{00000000-0006-0000-0000-00000D000000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I29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I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I6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I7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I8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0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1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5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8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9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2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5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6" authorId="1" shapeId="0" xr:uid="{00000000-0006-0000-0100-00000D000000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I29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I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I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I7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I8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9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0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1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5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8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9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2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5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6" authorId="1" shapeId="0" xr:uid="{00000000-0006-0000-0200-00000D000000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I29" authorId="0" shapeId="0" xr:uid="{00000000-0006-0000-0200-00000E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I5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I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I7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I8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9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0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1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5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8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9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2" authorId="0" shapeId="0" xr:uid="{00000000-0006-0000-0300-00000B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5" authorId="0" shapeId="0" xr:uid="{00000000-0006-0000-0300-00000C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6" authorId="1" shapeId="0" xr:uid="{00000000-0006-0000-0300-00000D000000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I29" authorId="0" shapeId="0" xr:uid="{00000000-0006-0000-0300-00000E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I5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I6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I7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I8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9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0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1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5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8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9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2" authorId="0" shapeId="0" xr:uid="{00000000-0006-0000-0400-00000B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5" authorId="0" shapeId="0" xr:uid="{00000000-0006-0000-0400-00000C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6" authorId="1" shapeId="0" xr:uid="{00000000-0006-0000-0400-00000D000000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I29" authorId="0" shapeId="0" xr:uid="{00000000-0006-0000-0400-00000E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I5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I6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I7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I8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9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0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1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5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8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9" authorId="0" shapeId="0" xr:uid="{00000000-0006-0000-0500-00000A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2" authorId="0" shapeId="0" xr:uid="{00000000-0006-0000-0500-00000B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5" authorId="0" shapeId="0" xr:uid="{00000000-0006-0000-0500-00000C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6" authorId="1" shapeId="0" xr:uid="{00000000-0006-0000-0500-00000D000000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I29" authorId="0" shapeId="0" xr:uid="{00000000-0006-0000-0500-00000E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I5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I6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I7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I8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9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0" authorId="0" shapeId="0" xr:uid="{00000000-0006-0000-0600-000006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1" authorId="0" shapeId="0" xr:uid="{00000000-0006-0000-0600-000007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5" authorId="0" shapeId="0" xr:uid="{00000000-0006-0000-0600-000008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8" authorId="0" shapeId="0" xr:uid="{00000000-0006-0000-0600-000009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9" authorId="0" shapeId="0" xr:uid="{00000000-0006-0000-0600-00000A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2" authorId="0" shapeId="0" xr:uid="{00000000-0006-0000-0600-00000B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5" authorId="0" shapeId="0" xr:uid="{00000000-0006-0000-0600-00000C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6" authorId="1" shapeId="0" xr:uid="{00000000-0006-0000-0600-00000D000000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I29" authorId="0" shapeId="0" xr:uid="{00000000-0006-0000-0600-00000E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erik stenkvist</author>
  </authors>
  <commentList>
    <comment ref="I5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 NCC. Yta beräknad av Styrelse 2006.</t>
        </r>
      </text>
    </comment>
    <comment ref="I6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 och</t>
        </r>
      </text>
    </comment>
    <comment ref="I7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JM. Egen skattning av styrelse 2006.</t>
        </r>
      </text>
    </comment>
    <comment ref="I8" authorId="0" shapeId="0" xr:uid="{00000000-0006-0000-0700-000004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9" authorId="0" shapeId="0" xr:uid="{00000000-0006-0000-0700-000005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0" authorId="0" shapeId="0" xr:uid="{00000000-0006-0000-0700-000006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1" authorId="0" shapeId="0" xr:uid="{00000000-0006-0000-0700-000007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5" authorId="0" shapeId="0" xr:uid="{00000000-0006-0000-0700-000008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8" authorId="0" shapeId="0" xr:uid="{00000000-0006-0000-0700-000009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19" authorId="0" shapeId="0" xr:uid="{00000000-0006-0000-0700-00000A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2" authorId="0" shapeId="0" xr:uid="{00000000-0006-0000-0700-00000B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5" authorId="0" shapeId="0" xr:uid="{00000000-0006-0000-0700-00000C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JM</t>
        </r>
      </text>
    </comment>
    <comment ref="I26" authorId="1" shapeId="0" xr:uid="{00000000-0006-0000-0700-00000D000000}">
      <text>
        <r>
          <rPr>
            <b/>
            <sz val="8"/>
            <color indexed="81"/>
            <rFont val="Tahoma"/>
            <family val="2"/>
          </rPr>
          <t>erik stenkvist:</t>
        </r>
        <r>
          <rPr>
            <sz val="8"/>
            <color indexed="81"/>
            <rFont val="Tahoma"/>
            <family val="2"/>
          </rPr>
          <t xml:space="preserve">
Egen anläggning 2007</t>
        </r>
      </text>
    </comment>
    <comment ref="I29" authorId="0" shapeId="0" xr:uid="{00000000-0006-0000-0700-00000E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Ellipsen bygg. Yta beräknad av styrelse 2006.</t>
        </r>
      </text>
    </comment>
  </commentList>
</comments>
</file>

<file path=xl/sharedStrings.xml><?xml version="1.0" encoding="utf-8"?>
<sst xmlns="http://schemas.openxmlformats.org/spreadsheetml/2006/main" count="1210" uniqueCount="101">
  <si>
    <t>yta/längd/antal</t>
  </si>
  <si>
    <t>avskrivningstid(år)</t>
  </si>
  <si>
    <t>kostnad/enhet</t>
  </si>
  <si>
    <t>referens</t>
  </si>
  <si>
    <t>nyinvest</t>
  </si>
  <si>
    <t>avsatt belopp</t>
  </si>
  <si>
    <t>fond.grad</t>
  </si>
  <si>
    <t>anmärkning</t>
  </si>
  <si>
    <t>nyanläggning/senast renovering</t>
  </si>
  <si>
    <t>BGA1</t>
  </si>
  <si>
    <t>kör/gångyta</t>
  </si>
  <si>
    <t>kvm</t>
  </si>
  <si>
    <t>belysning</t>
  </si>
  <si>
    <t>st</t>
  </si>
  <si>
    <t>4000st +3*5000</t>
  </si>
  <si>
    <t>bullerplank</t>
  </si>
  <si>
    <t>målas vart 5:e år</t>
  </si>
  <si>
    <t>grönytor</t>
  </si>
  <si>
    <t>Driftbudget</t>
  </si>
  <si>
    <t>dagvattenledn</t>
  </si>
  <si>
    <t>kallvatten</t>
  </si>
  <si>
    <t>spillvatten</t>
  </si>
  <si>
    <t>plattläggning</t>
  </si>
  <si>
    <t>90 (arbete 119000)</t>
  </si>
  <si>
    <t>BGA2</t>
  </si>
  <si>
    <t>rör/kablar</t>
  </si>
  <si>
    <t>BGA4</t>
  </si>
  <si>
    <t>stamledning spill</t>
  </si>
  <si>
    <t>stamledningkall</t>
  </si>
  <si>
    <t>BGA5</t>
  </si>
  <si>
    <t>stamledning dag</t>
  </si>
  <si>
    <t>BGA6</t>
  </si>
  <si>
    <t>lekredskap</t>
  </si>
  <si>
    <t>SGA1</t>
  </si>
  <si>
    <r>
      <t>4000+ 5000*</t>
    </r>
    <r>
      <rPr>
        <sz val="10"/>
        <color indexed="10"/>
        <rFont val="Arial"/>
        <family val="2"/>
      </rPr>
      <t>2</t>
    </r>
  </si>
  <si>
    <t>SGA2</t>
  </si>
  <si>
    <t>"</t>
  </si>
  <si>
    <t>SUMMA</t>
  </si>
  <si>
    <t>Anl.</t>
  </si>
  <si>
    <t>Basvärde 2007</t>
  </si>
  <si>
    <t>Index 2024</t>
  </si>
  <si>
    <t>Fondering 2025</t>
  </si>
  <si>
    <t>Index utv SCB 04.4 Egna hem Vatten och bostadsanknutna tjänster</t>
  </si>
  <si>
    <t>Basmånad</t>
  </si>
  <si>
    <t>2006M11</t>
  </si>
  <si>
    <t>2024M11</t>
  </si>
  <si>
    <t>Index utveckling</t>
  </si>
  <si>
    <t>Index 2023</t>
  </si>
  <si>
    <t>Fondering 2024</t>
  </si>
  <si>
    <t>2023M11</t>
  </si>
  <si>
    <t>Index 2022</t>
  </si>
  <si>
    <t>Fondering 2023</t>
  </si>
  <si>
    <t>2022M11</t>
  </si>
  <si>
    <t>Index 2021</t>
  </si>
  <si>
    <t>Fondering 2022</t>
  </si>
  <si>
    <t>2021M11</t>
  </si>
  <si>
    <t>Index 2020</t>
  </si>
  <si>
    <t>Fondering 2021</t>
  </si>
  <si>
    <t>2019M11</t>
  </si>
  <si>
    <t>Index 2019</t>
  </si>
  <si>
    <t>Fondering 2020</t>
  </si>
  <si>
    <t>Index 2018</t>
  </si>
  <si>
    <t>Fondering 2019</t>
  </si>
  <si>
    <t>2018M11</t>
  </si>
  <si>
    <t>Avsättning</t>
  </si>
  <si>
    <t>Avsatt 06-18</t>
  </si>
  <si>
    <t>uppräkning index andel på belysning</t>
  </si>
  <si>
    <t>Index 2017</t>
  </si>
  <si>
    <t>Fondering 2018</t>
  </si>
  <si>
    <t>2017M11</t>
  </si>
  <si>
    <t>Index 2016</t>
  </si>
  <si>
    <t>Fondering 2017</t>
  </si>
  <si>
    <t>2016M11</t>
  </si>
  <si>
    <t>Index 2015</t>
  </si>
  <si>
    <t>Fondering 2016</t>
  </si>
  <si>
    <t>2015M11</t>
  </si>
  <si>
    <t>Index 2014</t>
  </si>
  <si>
    <t>Fondering 2015</t>
  </si>
  <si>
    <t>2014M11</t>
  </si>
  <si>
    <t>Avsättning UH &amp; förnyelse fond 2015</t>
  </si>
  <si>
    <t>Konto</t>
  </si>
  <si>
    <t>Debet</t>
  </si>
  <si>
    <t>Kredit</t>
  </si>
  <si>
    <t>Index 2013</t>
  </si>
  <si>
    <t>Fondering 2014</t>
  </si>
  <si>
    <t>2013M11</t>
  </si>
  <si>
    <t>Index 2012</t>
  </si>
  <si>
    <t>Fondering 2013</t>
  </si>
  <si>
    <t>2012M11</t>
  </si>
  <si>
    <t>Index 2011</t>
  </si>
  <si>
    <t>Fondering 2012</t>
  </si>
  <si>
    <t>2011M11</t>
  </si>
  <si>
    <t>Index 2009</t>
  </si>
  <si>
    <t>Fondering 2010</t>
  </si>
  <si>
    <t>2009M11</t>
  </si>
  <si>
    <t>Index 2008</t>
  </si>
  <si>
    <t>Fondering 2009</t>
  </si>
  <si>
    <t>2008M11</t>
  </si>
  <si>
    <t>Index 2007</t>
  </si>
  <si>
    <t>Värde 2008</t>
  </si>
  <si>
    <t>2007M11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</si>
</sst>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2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8.5"/>
      <color rgb="FF000000"/>
      <name val="Verdana"/>
      <family val="2"/>
    </font>
    <font>
      <sz val="10"/>
      <color rgb="FF000000"/>
      <name val="Inherit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0" fontId="0" fillId="0" borderId="0" xfId="0" applyNumberFormat="1"/>
    <xf numFmtId="9" fontId="0" fillId="0" borderId="0" xfId="0" applyNumberFormat="1"/>
    <xf numFmtId="0" fontId="4" fillId="0" borderId="0" xfId="0" applyFont="1"/>
    <xf numFmtId="0" fontId="8" fillId="0" borderId="0" xfId="0" applyFont="1"/>
    <xf numFmtId="0" fontId="6" fillId="0" borderId="0" xfId="0" applyFont="1"/>
    <xf numFmtId="9" fontId="8" fillId="0" borderId="0" xfId="0" applyNumberFormat="1" applyFont="1"/>
    <xf numFmtId="0" fontId="7" fillId="0" borderId="0" xfId="0" applyFont="1"/>
    <xf numFmtId="1" fontId="0" fillId="0" borderId="0" xfId="0" applyNumberFormat="1"/>
    <xf numFmtId="0" fontId="9" fillId="0" borderId="0" xfId="0" applyFont="1"/>
    <xf numFmtId="0" fontId="0" fillId="0" borderId="0" xfId="0" applyNumberFormat="1"/>
    <xf numFmtId="0" fontId="10" fillId="0" borderId="0" xfId="0" applyFont="1"/>
    <xf numFmtId="0" fontId="11" fillId="0" borderId="0" xfId="0" applyFont="1"/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164" fontId="0" fillId="0" borderId="0" xfId="0" applyNumberFormat="1"/>
    <xf numFmtId="3" fontId="0" fillId="0" borderId="0" xfId="0" applyNumberFormat="1"/>
    <xf numFmtId="3" fontId="7" fillId="0" borderId="0" xfId="0" applyNumberFormat="1" applyFont="1"/>
    <xf numFmtId="3" fontId="8" fillId="0" borderId="0" xfId="0" applyNumberFormat="1" applyFont="1"/>
    <xf numFmtId="3" fontId="6" fillId="0" borderId="0" xfId="0" applyNumberFormat="1" applyFont="1"/>
    <xf numFmtId="3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45</xdr:row>
      <xdr:rowOff>47625</xdr:rowOff>
    </xdr:from>
    <xdr:to>
      <xdr:col>13</xdr:col>
      <xdr:colOff>952500</xdr:colOff>
      <xdr:row>49</xdr:row>
      <xdr:rowOff>66675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6A8FAF8-5870-4EB3-9B9D-FB5B8B604C19}"/>
            </a:ext>
          </a:extLst>
        </xdr:cNvPr>
        <xdr:cNvSpPr txBox="1">
          <a:spLocks noChangeArrowheads="1"/>
        </xdr:cNvSpPr>
      </xdr:nvSpPr>
      <xdr:spPr bwMode="auto">
        <a:xfrm>
          <a:off x="9267825" y="7334250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5</xdr:col>
      <xdr:colOff>447675</xdr:colOff>
      <xdr:row>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6B65FB2-925A-4875-8EBC-D66F8B3540A8}"/>
            </a:ext>
            <a:ext uri="{147F2762-F138-4A5C-976F-8EAC2B608ADB}">
              <a16:predDERef xmlns:a16="http://schemas.microsoft.com/office/drawing/2014/main" pred="{B6A8FAF8-5870-4EB3-9B9D-FB5B8B604C19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9</xdr:col>
      <xdr:colOff>133350</xdr:colOff>
      <xdr:row>52</xdr:row>
      <xdr:rowOff>95250</xdr:rowOff>
    </xdr:from>
    <xdr:to>
      <xdr:col>9</xdr:col>
      <xdr:colOff>209550</xdr:colOff>
      <xdr:row>53</xdr:row>
      <xdr:rowOff>133350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333B3007-2195-4402-B606-EFE1ADEB6E83}"/>
            </a:ext>
            <a:ext uri="{147F2762-F138-4A5C-976F-8EAC2B608ADB}">
              <a16:predDERef xmlns:a16="http://schemas.microsoft.com/office/drawing/2014/main" pred="{06B65FB2-925A-4875-8EBC-D66F8B3540A8}"/>
            </a:ext>
          </a:extLst>
        </xdr:cNvPr>
        <xdr:cNvSpPr txBox="1">
          <a:spLocks noChangeArrowheads="1"/>
        </xdr:cNvSpPr>
      </xdr:nvSpPr>
      <xdr:spPr bwMode="auto">
        <a:xfrm>
          <a:off x="7000875" y="851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41</xdr:row>
      <xdr:rowOff>66675</xdr:rowOff>
    </xdr:from>
    <xdr:to>
      <xdr:col>6</xdr:col>
      <xdr:colOff>666750</xdr:colOff>
      <xdr:row>45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3876675" y="6705600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5</xdr:col>
      <xdr:colOff>552450</xdr:colOff>
      <xdr:row>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9</xdr:col>
      <xdr:colOff>133350</xdr:colOff>
      <xdr:row>52</xdr:row>
      <xdr:rowOff>95250</xdr:rowOff>
    </xdr:from>
    <xdr:to>
      <xdr:col>9</xdr:col>
      <xdr:colOff>209550</xdr:colOff>
      <xdr:row>53</xdr:row>
      <xdr:rowOff>133350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7000875" y="851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41</xdr:row>
      <xdr:rowOff>66675</xdr:rowOff>
    </xdr:from>
    <xdr:to>
      <xdr:col>6</xdr:col>
      <xdr:colOff>666750</xdr:colOff>
      <xdr:row>45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3876675" y="6705600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5</xdr:col>
      <xdr:colOff>552450</xdr:colOff>
      <xdr:row>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9</xdr:col>
      <xdr:colOff>133350</xdr:colOff>
      <xdr:row>52</xdr:row>
      <xdr:rowOff>95250</xdr:rowOff>
    </xdr:from>
    <xdr:to>
      <xdr:col>9</xdr:col>
      <xdr:colOff>209550</xdr:colOff>
      <xdr:row>53</xdr:row>
      <xdr:rowOff>133350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7000875" y="851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41</xdr:row>
      <xdr:rowOff>66675</xdr:rowOff>
    </xdr:from>
    <xdr:to>
      <xdr:col>6</xdr:col>
      <xdr:colOff>666750</xdr:colOff>
      <xdr:row>45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3876675" y="6705600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5</xdr:col>
      <xdr:colOff>552450</xdr:colOff>
      <xdr:row>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9</xdr:col>
      <xdr:colOff>133350</xdr:colOff>
      <xdr:row>52</xdr:row>
      <xdr:rowOff>95250</xdr:rowOff>
    </xdr:from>
    <xdr:to>
      <xdr:col>9</xdr:col>
      <xdr:colOff>209550</xdr:colOff>
      <xdr:row>53</xdr:row>
      <xdr:rowOff>133350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7000875" y="851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41</xdr:row>
      <xdr:rowOff>66675</xdr:rowOff>
    </xdr:from>
    <xdr:to>
      <xdr:col>6</xdr:col>
      <xdr:colOff>666750</xdr:colOff>
      <xdr:row>45</xdr:row>
      <xdr:rowOff>85725</xdr:rowOff>
    </xdr:to>
    <xdr:sp macro="" textlink="">
      <xdr:nvSpPr>
        <xdr:cNvPr id="13339" name="Text Box 1">
          <a:extLst>
            <a:ext uri="{FF2B5EF4-FFF2-40B4-BE49-F238E27FC236}">
              <a16:creationId xmlns:a16="http://schemas.microsoft.com/office/drawing/2014/main" id="{00000000-0008-0000-0B00-00001B340000}"/>
            </a:ext>
          </a:extLst>
        </xdr:cNvPr>
        <xdr:cNvSpPr txBox="1">
          <a:spLocks noChangeArrowheads="1"/>
        </xdr:cNvSpPr>
      </xdr:nvSpPr>
      <xdr:spPr bwMode="auto">
        <a:xfrm>
          <a:off x="3876675" y="6705600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5</xdr:col>
      <xdr:colOff>552450</xdr:colOff>
      <xdr:row>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9</xdr:col>
      <xdr:colOff>133350</xdr:colOff>
      <xdr:row>52</xdr:row>
      <xdr:rowOff>95250</xdr:rowOff>
    </xdr:from>
    <xdr:to>
      <xdr:col>9</xdr:col>
      <xdr:colOff>209550</xdr:colOff>
      <xdr:row>53</xdr:row>
      <xdr:rowOff>133350</xdr:rowOff>
    </xdr:to>
    <xdr:sp macro="" textlink="">
      <xdr:nvSpPr>
        <xdr:cNvPr id="13341" name="Text Box 18">
          <a:extLst>
            <a:ext uri="{FF2B5EF4-FFF2-40B4-BE49-F238E27FC236}">
              <a16:creationId xmlns:a16="http://schemas.microsoft.com/office/drawing/2014/main" id="{00000000-0008-0000-0B00-00001D340000}"/>
            </a:ext>
          </a:extLst>
        </xdr:cNvPr>
        <xdr:cNvSpPr txBox="1">
          <a:spLocks noChangeArrowheads="1"/>
        </xdr:cNvSpPr>
      </xdr:nvSpPr>
      <xdr:spPr bwMode="auto">
        <a:xfrm>
          <a:off x="7000875" y="851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41</xdr:row>
      <xdr:rowOff>66675</xdr:rowOff>
    </xdr:from>
    <xdr:to>
      <xdr:col>6</xdr:col>
      <xdr:colOff>666750</xdr:colOff>
      <xdr:row>45</xdr:row>
      <xdr:rowOff>85725</xdr:rowOff>
    </xdr:to>
    <xdr:sp macro="" textlink="">
      <xdr:nvSpPr>
        <xdr:cNvPr id="8225" name="Text Box 1">
          <a:extLst>
            <a:ext uri="{FF2B5EF4-FFF2-40B4-BE49-F238E27FC236}">
              <a16:creationId xmlns:a16="http://schemas.microsoft.com/office/drawing/2014/main" id="{00000000-0008-0000-0C00-000021200000}"/>
            </a:ext>
          </a:extLst>
        </xdr:cNvPr>
        <xdr:cNvSpPr txBox="1">
          <a:spLocks noChangeArrowheads="1"/>
        </xdr:cNvSpPr>
      </xdr:nvSpPr>
      <xdr:spPr bwMode="auto">
        <a:xfrm>
          <a:off x="3876675" y="6705600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5</xdr:col>
      <xdr:colOff>552450</xdr:colOff>
      <xdr:row>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9</xdr:col>
      <xdr:colOff>133350</xdr:colOff>
      <xdr:row>52</xdr:row>
      <xdr:rowOff>95250</xdr:rowOff>
    </xdr:from>
    <xdr:to>
      <xdr:col>9</xdr:col>
      <xdr:colOff>209550</xdr:colOff>
      <xdr:row>53</xdr:row>
      <xdr:rowOff>133350</xdr:rowOff>
    </xdr:to>
    <xdr:sp macro="" textlink="">
      <xdr:nvSpPr>
        <xdr:cNvPr id="8227" name="Text Box 18">
          <a:extLst>
            <a:ext uri="{FF2B5EF4-FFF2-40B4-BE49-F238E27FC236}">
              <a16:creationId xmlns:a16="http://schemas.microsoft.com/office/drawing/2014/main" id="{00000000-0008-0000-0C00-000023200000}"/>
            </a:ext>
          </a:extLst>
        </xdr:cNvPr>
        <xdr:cNvSpPr txBox="1">
          <a:spLocks noChangeArrowheads="1"/>
        </xdr:cNvSpPr>
      </xdr:nvSpPr>
      <xdr:spPr bwMode="auto">
        <a:xfrm>
          <a:off x="7000875" y="851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41</xdr:row>
      <xdr:rowOff>66675</xdr:rowOff>
    </xdr:from>
    <xdr:to>
      <xdr:col>6</xdr:col>
      <xdr:colOff>666750</xdr:colOff>
      <xdr:row>45</xdr:row>
      <xdr:rowOff>85725</xdr:rowOff>
    </xdr:to>
    <xdr:sp macro="" textlink="">
      <xdr:nvSpPr>
        <xdr:cNvPr id="4129" name="Text Box 1">
          <a:extLst>
            <a:ext uri="{FF2B5EF4-FFF2-40B4-BE49-F238E27FC236}">
              <a16:creationId xmlns:a16="http://schemas.microsoft.com/office/drawing/2014/main" id="{00000000-0008-0000-0D00-000021100000}"/>
            </a:ext>
          </a:extLst>
        </xdr:cNvPr>
        <xdr:cNvSpPr txBox="1">
          <a:spLocks noChangeArrowheads="1"/>
        </xdr:cNvSpPr>
      </xdr:nvSpPr>
      <xdr:spPr bwMode="auto">
        <a:xfrm>
          <a:off x="3171825" y="6705600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6</xdr:col>
      <xdr:colOff>647700</xdr:colOff>
      <xdr:row>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9</xdr:col>
      <xdr:colOff>133350</xdr:colOff>
      <xdr:row>52</xdr:row>
      <xdr:rowOff>95250</xdr:rowOff>
    </xdr:from>
    <xdr:to>
      <xdr:col>9</xdr:col>
      <xdr:colOff>209550</xdr:colOff>
      <xdr:row>53</xdr:row>
      <xdr:rowOff>133350</xdr:rowOff>
    </xdr:to>
    <xdr:sp macro="" textlink="">
      <xdr:nvSpPr>
        <xdr:cNvPr id="4131" name="Text Box 18">
          <a:extLst>
            <a:ext uri="{FF2B5EF4-FFF2-40B4-BE49-F238E27FC236}">
              <a16:creationId xmlns:a16="http://schemas.microsoft.com/office/drawing/2014/main" id="{00000000-0008-0000-0D00-000023100000}"/>
            </a:ext>
          </a:extLst>
        </xdr:cNvPr>
        <xdr:cNvSpPr txBox="1">
          <a:spLocks noChangeArrowheads="1"/>
        </xdr:cNvSpPr>
      </xdr:nvSpPr>
      <xdr:spPr bwMode="auto">
        <a:xfrm>
          <a:off x="6296025" y="851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41</xdr:row>
      <xdr:rowOff>66675</xdr:rowOff>
    </xdr:from>
    <xdr:to>
      <xdr:col>5</xdr:col>
      <xdr:colOff>666750</xdr:colOff>
      <xdr:row>45</xdr:row>
      <xdr:rowOff>85725</xdr:rowOff>
    </xdr:to>
    <xdr:sp macro="" textlink="">
      <xdr:nvSpPr>
        <xdr:cNvPr id="3105" name="Text Box 1">
          <a:extLst>
            <a:ext uri="{FF2B5EF4-FFF2-40B4-BE49-F238E27FC236}">
              <a16:creationId xmlns:a16="http://schemas.microsoft.com/office/drawing/2014/main" id="{00000000-0008-0000-0E00-0000210C0000}"/>
            </a:ext>
          </a:extLst>
        </xdr:cNvPr>
        <xdr:cNvSpPr txBox="1">
          <a:spLocks noChangeArrowheads="1"/>
        </xdr:cNvSpPr>
      </xdr:nvSpPr>
      <xdr:spPr bwMode="auto">
        <a:xfrm>
          <a:off x="3171825" y="6705600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5</xdr:col>
      <xdr:colOff>647700</xdr:colOff>
      <xdr:row>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8</xdr:col>
      <xdr:colOff>133350</xdr:colOff>
      <xdr:row>52</xdr:row>
      <xdr:rowOff>95250</xdr:rowOff>
    </xdr:from>
    <xdr:to>
      <xdr:col>8</xdr:col>
      <xdr:colOff>209550</xdr:colOff>
      <xdr:row>53</xdr:row>
      <xdr:rowOff>133350</xdr:rowOff>
    </xdr:to>
    <xdr:sp macro="" textlink="">
      <xdr:nvSpPr>
        <xdr:cNvPr id="3107" name="Text Box 18">
          <a:extLst>
            <a:ext uri="{FF2B5EF4-FFF2-40B4-BE49-F238E27FC236}">
              <a16:creationId xmlns:a16="http://schemas.microsoft.com/office/drawing/2014/main" id="{00000000-0008-0000-0E00-0000230C0000}"/>
            </a:ext>
          </a:extLst>
        </xdr:cNvPr>
        <xdr:cNvSpPr txBox="1">
          <a:spLocks noChangeArrowheads="1"/>
        </xdr:cNvSpPr>
      </xdr:nvSpPr>
      <xdr:spPr bwMode="auto">
        <a:xfrm>
          <a:off x="6296025" y="851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41</xdr:row>
      <xdr:rowOff>66675</xdr:rowOff>
    </xdr:from>
    <xdr:to>
      <xdr:col>5</xdr:col>
      <xdr:colOff>666750</xdr:colOff>
      <xdr:row>45</xdr:row>
      <xdr:rowOff>85725</xdr:rowOff>
    </xdr:to>
    <xdr:sp macro="" textlink="">
      <xdr:nvSpPr>
        <xdr:cNvPr id="2081" name="Text Box 1">
          <a:extLst>
            <a:ext uri="{FF2B5EF4-FFF2-40B4-BE49-F238E27FC236}">
              <a16:creationId xmlns:a16="http://schemas.microsoft.com/office/drawing/2014/main" id="{00000000-0008-0000-0F00-000021080000}"/>
            </a:ext>
          </a:extLst>
        </xdr:cNvPr>
        <xdr:cNvSpPr txBox="1">
          <a:spLocks noChangeArrowheads="1"/>
        </xdr:cNvSpPr>
      </xdr:nvSpPr>
      <xdr:spPr bwMode="auto">
        <a:xfrm>
          <a:off x="3076575" y="6705600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5</xdr:col>
      <xdr:colOff>742950</xdr:colOff>
      <xdr:row>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8</xdr:col>
      <xdr:colOff>133350</xdr:colOff>
      <xdr:row>52</xdr:row>
      <xdr:rowOff>95250</xdr:rowOff>
    </xdr:from>
    <xdr:to>
      <xdr:col>8</xdr:col>
      <xdr:colOff>209550</xdr:colOff>
      <xdr:row>53</xdr:row>
      <xdr:rowOff>133350</xdr:rowOff>
    </xdr:to>
    <xdr:sp macro="" textlink="">
      <xdr:nvSpPr>
        <xdr:cNvPr id="2083" name="Text Box 18">
          <a:extLst>
            <a:ext uri="{FF2B5EF4-FFF2-40B4-BE49-F238E27FC236}">
              <a16:creationId xmlns:a16="http://schemas.microsoft.com/office/drawing/2014/main" id="{00000000-0008-0000-0F00-000023080000}"/>
            </a:ext>
          </a:extLst>
        </xdr:cNvPr>
        <xdr:cNvSpPr txBox="1">
          <a:spLocks noChangeArrowheads="1"/>
        </xdr:cNvSpPr>
      </xdr:nvSpPr>
      <xdr:spPr bwMode="auto">
        <a:xfrm>
          <a:off x="6200775" y="851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40</xdr:row>
      <xdr:rowOff>66675</xdr:rowOff>
    </xdr:from>
    <xdr:to>
      <xdr:col>5</xdr:col>
      <xdr:colOff>666750</xdr:colOff>
      <xdr:row>44</xdr:row>
      <xdr:rowOff>85725</xdr:rowOff>
    </xdr:to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00000000-0008-0000-1000-00002B040000}"/>
            </a:ext>
          </a:extLst>
        </xdr:cNvPr>
        <xdr:cNvSpPr txBox="1">
          <a:spLocks noChangeArrowheads="1"/>
        </xdr:cNvSpPr>
      </xdr:nvSpPr>
      <xdr:spPr bwMode="auto">
        <a:xfrm>
          <a:off x="2581275" y="6543675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6</xdr:col>
      <xdr:colOff>228600</xdr:colOff>
      <xdr:row>1</xdr:row>
      <xdr:rowOff>85725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1000-000002040000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8</xdr:col>
      <xdr:colOff>133350</xdr:colOff>
      <xdr:row>51</xdr:row>
      <xdr:rowOff>95250</xdr:rowOff>
    </xdr:from>
    <xdr:to>
      <xdr:col>8</xdr:col>
      <xdr:colOff>209550</xdr:colOff>
      <xdr:row>52</xdr:row>
      <xdr:rowOff>133350</xdr:rowOff>
    </xdr:to>
    <xdr:sp macro="" textlink="">
      <xdr:nvSpPr>
        <xdr:cNvPr id="1069" name="Text Box 18">
          <a:extLst>
            <a:ext uri="{FF2B5EF4-FFF2-40B4-BE49-F238E27FC236}">
              <a16:creationId xmlns:a16="http://schemas.microsoft.com/office/drawing/2014/main" id="{00000000-0008-0000-1000-00002D040000}"/>
            </a:ext>
          </a:extLst>
        </xdr:cNvPr>
        <xdr:cNvSpPr txBox="1">
          <a:spLocks noChangeArrowheads="1"/>
        </xdr:cNvSpPr>
      </xdr:nvSpPr>
      <xdr:spPr bwMode="auto">
        <a:xfrm>
          <a:off x="5705475" y="8353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45</xdr:row>
      <xdr:rowOff>47625</xdr:rowOff>
    </xdr:from>
    <xdr:to>
      <xdr:col>13</xdr:col>
      <xdr:colOff>952500</xdr:colOff>
      <xdr:row>49</xdr:row>
      <xdr:rowOff>66675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267825" y="7334250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5</xdr:col>
      <xdr:colOff>552450</xdr:colOff>
      <xdr:row>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9</xdr:col>
      <xdr:colOff>133350</xdr:colOff>
      <xdr:row>52</xdr:row>
      <xdr:rowOff>95250</xdr:rowOff>
    </xdr:from>
    <xdr:to>
      <xdr:col>9</xdr:col>
      <xdr:colOff>209550</xdr:colOff>
      <xdr:row>53</xdr:row>
      <xdr:rowOff>133350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000875" y="851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45</xdr:row>
      <xdr:rowOff>47625</xdr:rowOff>
    </xdr:from>
    <xdr:to>
      <xdr:col>13</xdr:col>
      <xdr:colOff>952500</xdr:colOff>
      <xdr:row>49</xdr:row>
      <xdr:rowOff>66675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9267825" y="7334250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5</xdr:col>
      <xdr:colOff>552450</xdr:colOff>
      <xdr:row>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9</xdr:col>
      <xdr:colOff>133350</xdr:colOff>
      <xdr:row>52</xdr:row>
      <xdr:rowOff>95250</xdr:rowOff>
    </xdr:from>
    <xdr:to>
      <xdr:col>9</xdr:col>
      <xdr:colOff>209550</xdr:colOff>
      <xdr:row>53</xdr:row>
      <xdr:rowOff>133350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7000875" y="851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45</xdr:row>
      <xdr:rowOff>47625</xdr:rowOff>
    </xdr:from>
    <xdr:to>
      <xdr:col>13</xdr:col>
      <xdr:colOff>952500</xdr:colOff>
      <xdr:row>49</xdr:row>
      <xdr:rowOff>66675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267825" y="7334250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5</xdr:col>
      <xdr:colOff>552450</xdr:colOff>
      <xdr:row>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9</xdr:col>
      <xdr:colOff>133350</xdr:colOff>
      <xdr:row>52</xdr:row>
      <xdr:rowOff>95250</xdr:rowOff>
    </xdr:from>
    <xdr:to>
      <xdr:col>9</xdr:col>
      <xdr:colOff>209550</xdr:colOff>
      <xdr:row>53</xdr:row>
      <xdr:rowOff>133350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7000875" y="851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45</xdr:row>
      <xdr:rowOff>47625</xdr:rowOff>
    </xdr:from>
    <xdr:to>
      <xdr:col>13</xdr:col>
      <xdr:colOff>952500</xdr:colOff>
      <xdr:row>49</xdr:row>
      <xdr:rowOff>66675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267825" y="7334250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5</xdr:col>
      <xdr:colOff>552450</xdr:colOff>
      <xdr:row>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9</xdr:col>
      <xdr:colOff>133350</xdr:colOff>
      <xdr:row>52</xdr:row>
      <xdr:rowOff>95250</xdr:rowOff>
    </xdr:from>
    <xdr:to>
      <xdr:col>9</xdr:col>
      <xdr:colOff>209550</xdr:colOff>
      <xdr:row>53</xdr:row>
      <xdr:rowOff>133350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000875" y="851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45</xdr:row>
      <xdr:rowOff>47625</xdr:rowOff>
    </xdr:from>
    <xdr:to>
      <xdr:col>13</xdr:col>
      <xdr:colOff>952500</xdr:colOff>
      <xdr:row>49</xdr:row>
      <xdr:rowOff>66675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267825" y="7334250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5</xdr:col>
      <xdr:colOff>552450</xdr:colOff>
      <xdr:row>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9</xdr:col>
      <xdr:colOff>133350</xdr:colOff>
      <xdr:row>52</xdr:row>
      <xdr:rowOff>95250</xdr:rowOff>
    </xdr:from>
    <xdr:to>
      <xdr:col>9</xdr:col>
      <xdr:colOff>209550</xdr:colOff>
      <xdr:row>53</xdr:row>
      <xdr:rowOff>133350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7000875" y="851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41</xdr:row>
      <xdr:rowOff>76200</xdr:rowOff>
    </xdr:from>
    <xdr:to>
      <xdr:col>6</xdr:col>
      <xdr:colOff>619125</xdr:colOff>
      <xdr:row>45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829050" y="6715125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5</xdr:col>
      <xdr:colOff>552450</xdr:colOff>
      <xdr:row>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9</xdr:col>
      <xdr:colOff>133350</xdr:colOff>
      <xdr:row>52</xdr:row>
      <xdr:rowOff>95250</xdr:rowOff>
    </xdr:from>
    <xdr:to>
      <xdr:col>9</xdr:col>
      <xdr:colOff>209550</xdr:colOff>
      <xdr:row>53</xdr:row>
      <xdr:rowOff>133350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7000875" y="851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41</xdr:row>
      <xdr:rowOff>76200</xdr:rowOff>
    </xdr:from>
    <xdr:to>
      <xdr:col>6</xdr:col>
      <xdr:colOff>619125</xdr:colOff>
      <xdr:row>45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829050" y="6715125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5</xdr:col>
      <xdr:colOff>552450</xdr:colOff>
      <xdr:row>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9</xdr:col>
      <xdr:colOff>133350</xdr:colOff>
      <xdr:row>52</xdr:row>
      <xdr:rowOff>95250</xdr:rowOff>
    </xdr:from>
    <xdr:to>
      <xdr:col>9</xdr:col>
      <xdr:colOff>209550</xdr:colOff>
      <xdr:row>53</xdr:row>
      <xdr:rowOff>133350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7000875" y="851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41</xdr:row>
      <xdr:rowOff>66675</xdr:rowOff>
    </xdr:from>
    <xdr:to>
      <xdr:col>6</xdr:col>
      <xdr:colOff>666750</xdr:colOff>
      <xdr:row>45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876675" y="6705600"/>
          <a:ext cx="1133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266700</xdr:colOff>
      <xdr:row>0</xdr:row>
      <xdr:rowOff>76200</xdr:rowOff>
    </xdr:from>
    <xdr:to>
      <xdr:col>5</xdr:col>
      <xdr:colOff>552450</xdr:colOff>
      <xdr:row>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76200"/>
          <a:ext cx="401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UNDERHÅLLSPLAN, BERÄKNINGSINSTRUMENT</a:t>
          </a:r>
        </a:p>
      </xdr:txBody>
    </xdr:sp>
    <xdr:clientData/>
  </xdr:twoCellAnchor>
  <xdr:twoCellAnchor editAs="oneCell">
    <xdr:from>
      <xdr:col>9</xdr:col>
      <xdr:colOff>133350</xdr:colOff>
      <xdr:row>52</xdr:row>
      <xdr:rowOff>95250</xdr:rowOff>
    </xdr:from>
    <xdr:to>
      <xdr:col>9</xdr:col>
      <xdr:colOff>209550</xdr:colOff>
      <xdr:row>53</xdr:row>
      <xdr:rowOff>133350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7000875" y="851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F8D35-5641-4B81-92D3-6AD7823DA3C6}">
  <sheetPr>
    <pageSetUpPr fitToPage="1"/>
  </sheetPr>
  <dimension ref="A3:O54"/>
  <sheetViews>
    <sheetView tabSelected="1" topLeftCell="A18" workbookViewId="0">
      <selection activeCell="B20" sqref="B20"/>
    </sheetView>
  </sheetViews>
  <sheetFormatPr defaultRowHeight="12.75"/>
  <cols>
    <col min="2" max="2" width="13.42578125" customWidth="1"/>
    <col min="3" max="4" width="10.5703125" customWidth="1"/>
    <col min="5" max="5" width="13.85546875" bestFit="1" customWidth="1"/>
    <col min="7" max="7" width="15.140625" customWidth="1"/>
    <col min="8" max="8" width="13.5703125" customWidth="1"/>
    <col min="12" max="12" width="11.28515625" customWidth="1"/>
    <col min="14" max="14" width="22" customWidth="1"/>
  </cols>
  <sheetData>
    <row r="3" spans="1:15">
      <c r="E3" t="s">
        <v>0</v>
      </c>
      <c r="G3" t="s">
        <v>1</v>
      </c>
      <c r="H3" t="s">
        <v>2</v>
      </c>
      <c r="I3" t="s">
        <v>3</v>
      </c>
      <c r="J3" t="s">
        <v>4</v>
      </c>
      <c r="K3" s="1">
        <v>3.0000000000000001E-3</v>
      </c>
      <c r="L3" t="s">
        <v>5</v>
      </c>
      <c r="M3" t="s">
        <v>6</v>
      </c>
      <c r="N3" t="s">
        <v>7</v>
      </c>
      <c r="O3" t="s">
        <v>8</v>
      </c>
    </row>
    <row r="4" spans="1:15">
      <c r="A4" t="s">
        <v>9</v>
      </c>
    </row>
    <row r="5" spans="1:15">
      <c r="B5" t="s">
        <v>10</v>
      </c>
      <c r="C5" s="17"/>
      <c r="D5" s="17"/>
      <c r="E5" s="17">
        <v>5000</v>
      </c>
      <c r="F5" s="17" t="s">
        <v>11</v>
      </c>
      <c r="G5" s="17">
        <v>25</v>
      </c>
      <c r="H5" s="17">
        <v>65</v>
      </c>
      <c r="I5" s="17"/>
      <c r="J5" s="17">
        <v>2600000</v>
      </c>
      <c r="K5" s="17">
        <v>7800</v>
      </c>
      <c r="L5" s="17">
        <v>7800</v>
      </c>
      <c r="M5" s="17">
        <v>0.6</v>
      </c>
      <c r="O5">
        <v>2001</v>
      </c>
    </row>
    <row r="6" spans="1:15">
      <c r="B6" t="s">
        <v>12</v>
      </c>
      <c r="C6" s="17"/>
      <c r="D6" s="17"/>
      <c r="E6" s="17">
        <v>32</v>
      </c>
      <c r="F6" s="17" t="s">
        <v>13</v>
      </c>
      <c r="G6" s="17">
        <v>20</v>
      </c>
      <c r="H6" s="17" t="s">
        <v>14</v>
      </c>
      <c r="I6" s="17"/>
      <c r="J6" s="17">
        <v>500000</v>
      </c>
      <c r="K6" s="17">
        <v>1500</v>
      </c>
      <c r="L6" s="17">
        <v>4290</v>
      </c>
      <c r="M6" s="17">
        <v>0.6</v>
      </c>
      <c r="O6">
        <v>2001</v>
      </c>
    </row>
    <row r="7" spans="1:15">
      <c r="B7" t="s">
        <v>15</v>
      </c>
      <c r="C7" s="17"/>
      <c r="D7" s="17"/>
      <c r="E7" s="17"/>
      <c r="F7" s="17"/>
      <c r="G7" s="17">
        <v>8</v>
      </c>
      <c r="H7" s="17"/>
      <c r="I7" s="17"/>
      <c r="J7" s="17">
        <v>200000</v>
      </c>
      <c r="K7" s="17">
        <v>600</v>
      </c>
      <c r="L7" s="17">
        <v>1200</v>
      </c>
      <c r="M7" s="17">
        <v>1</v>
      </c>
      <c r="N7" t="s">
        <v>16</v>
      </c>
      <c r="O7" s="4">
        <v>2007</v>
      </c>
    </row>
    <row r="8" spans="1:15">
      <c r="B8" t="s">
        <v>17</v>
      </c>
      <c r="C8" s="17"/>
      <c r="D8" s="17"/>
      <c r="E8" s="17"/>
      <c r="F8" s="17"/>
      <c r="G8" s="17">
        <v>5</v>
      </c>
      <c r="H8" s="17"/>
      <c r="I8" s="17"/>
      <c r="J8" s="17">
        <v>100000</v>
      </c>
      <c r="K8" s="17">
        <v>300</v>
      </c>
      <c r="L8" s="17" t="s">
        <v>18</v>
      </c>
      <c r="M8" s="17">
        <v>1</v>
      </c>
      <c r="O8">
        <v>2001</v>
      </c>
    </row>
    <row r="9" spans="1:15">
      <c r="B9" t="s">
        <v>19</v>
      </c>
      <c r="C9" s="17"/>
      <c r="D9" s="17"/>
      <c r="E9" s="17"/>
      <c r="F9" s="17"/>
      <c r="G9" s="17">
        <v>40</v>
      </c>
      <c r="H9" s="17"/>
      <c r="I9" s="17"/>
      <c r="J9" s="17">
        <v>1500000</v>
      </c>
      <c r="K9" s="17">
        <v>4500</v>
      </c>
      <c r="L9" s="17">
        <v>4500</v>
      </c>
      <c r="M9" s="17">
        <v>0.6</v>
      </c>
      <c r="O9">
        <v>2001</v>
      </c>
    </row>
    <row r="10" spans="1:15">
      <c r="B10" t="s">
        <v>20</v>
      </c>
      <c r="C10" s="17"/>
      <c r="D10" s="17"/>
      <c r="E10" s="17"/>
      <c r="F10" s="17"/>
      <c r="G10" s="17">
        <v>40</v>
      </c>
      <c r="H10" s="17"/>
      <c r="I10" s="17"/>
      <c r="J10" s="17">
        <v>200000</v>
      </c>
      <c r="K10" s="17">
        <v>600</v>
      </c>
      <c r="L10" s="17">
        <v>600</v>
      </c>
      <c r="M10" s="17">
        <v>0.6</v>
      </c>
      <c r="O10">
        <v>2001</v>
      </c>
    </row>
    <row r="11" spans="1:15">
      <c r="B11" t="s">
        <v>21</v>
      </c>
      <c r="C11" s="17"/>
      <c r="D11" s="17"/>
      <c r="E11" s="17"/>
      <c r="F11" s="17"/>
      <c r="G11" s="17">
        <v>40</v>
      </c>
      <c r="H11" s="17"/>
      <c r="I11" s="17"/>
      <c r="J11" s="17">
        <v>800000</v>
      </c>
      <c r="K11" s="17">
        <v>2400</v>
      </c>
      <c r="L11" s="17">
        <v>2400</v>
      </c>
      <c r="M11" s="17">
        <v>0.6</v>
      </c>
      <c r="O11">
        <v>2001</v>
      </c>
    </row>
    <row r="12" spans="1:15">
      <c r="B12" t="s">
        <v>22</v>
      </c>
      <c r="C12" s="17"/>
      <c r="D12" s="17"/>
      <c r="E12" s="17">
        <v>900</v>
      </c>
      <c r="F12" s="17" t="s">
        <v>11</v>
      </c>
      <c r="G12" s="17">
        <v>25</v>
      </c>
      <c r="H12" s="17" t="s">
        <v>23</v>
      </c>
      <c r="I12" s="17"/>
      <c r="J12" s="17"/>
      <c r="K12" s="17"/>
      <c r="L12" s="17">
        <v>4800</v>
      </c>
      <c r="M12" s="17">
        <v>0.6</v>
      </c>
    </row>
    <row r="13" spans="1:15">
      <c r="C13" s="17"/>
      <c r="D13" s="17"/>
      <c r="E13" s="17"/>
      <c r="F13" s="17"/>
      <c r="G13" s="17"/>
      <c r="H13" s="17"/>
      <c r="I13" s="17"/>
      <c r="J13" s="17"/>
      <c r="K13" s="17"/>
      <c r="L13" s="18">
        <f>SUM(L5:L12)</f>
        <v>25590</v>
      </c>
      <c r="M13" s="17"/>
    </row>
    <row r="14" spans="1:15">
      <c r="A14" t="s">
        <v>24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5">
      <c r="B15" t="s">
        <v>25</v>
      </c>
      <c r="C15" s="17"/>
      <c r="D15" s="17"/>
      <c r="E15" s="17"/>
      <c r="F15" s="17"/>
      <c r="G15" s="17">
        <v>20</v>
      </c>
      <c r="H15" s="17"/>
      <c r="I15" s="17"/>
      <c r="J15" s="17">
        <v>350000</v>
      </c>
      <c r="K15" s="17">
        <v>1050</v>
      </c>
      <c r="L15" s="17">
        <v>1050</v>
      </c>
      <c r="M15" s="17">
        <v>0.6</v>
      </c>
      <c r="O15">
        <v>2001</v>
      </c>
    </row>
    <row r="16" spans="1:1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5">
      <c r="A17" t="s">
        <v>26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5">
      <c r="B18" t="s">
        <v>27</v>
      </c>
      <c r="C18" s="17"/>
      <c r="D18" s="17"/>
      <c r="E18" s="17"/>
      <c r="F18" s="17"/>
      <c r="G18" s="17">
        <v>40</v>
      </c>
      <c r="H18" s="17"/>
      <c r="I18" s="17"/>
      <c r="J18" s="17">
        <v>400000</v>
      </c>
      <c r="K18" s="17">
        <v>1200</v>
      </c>
      <c r="L18" s="17">
        <v>1200</v>
      </c>
      <c r="M18" s="17">
        <v>0.6</v>
      </c>
      <c r="O18">
        <v>2001</v>
      </c>
    </row>
    <row r="19" spans="1:15">
      <c r="B19" t="s">
        <v>28</v>
      </c>
      <c r="C19" s="17"/>
      <c r="D19" s="17"/>
      <c r="E19" s="17"/>
      <c r="F19" s="17"/>
      <c r="G19" s="17">
        <v>40</v>
      </c>
      <c r="H19" s="17"/>
      <c r="I19" s="17"/>
      <c r="J19" s="17">
        <v>100000</v>
      </c>
      <c r="K19" s="17">
        <v>300</v>
      </c>
      <c r="L19" s="17">
        <v>300</v>
      </c>
      <c r="M19" s="17">
        <v>0.6</v>
      </c>
      <c r="O19">
        <v>2001</v>
      </c>
    </row>
    <row r="20" spans="1:15">
      <c r="C20" s="17"/>
      <c r="D20" s="17"/>
      <c r="E20" s="17"/>
      <c r="F20" s="17"/>
      <c r="G20" s="17"/>
      <c r="H20" s="17"/>
      <c r="I20" s="17"/>
      <c r="J20" s="17"/>
      <c r="K20" s="17"/>
      <c r="L20" s="18">
        <f>SUM(L18:L19)</f>
        <v>1500</v>
      </c>
      <c r="M20" s="17"/>
    </row>
    <row r="21" spans="1:15">
      <c r="A21" t="s">
        <v>29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5">
      <c r="B22" t="s">
        <v>30</v>
      </c>
      <c r="C22" s="17"/>
      <c r="D22" s="17"/>
      <c r="E22" s="17"/>
      <c r="F22" s="17"/>
      <c r="G22" s="17">
        <v>40</v>
      </c>
      <c r="H22" s="17"/>
      <c r="I22" s="17"/>
      <c r="J22" s="17">
        <v>500000</v>
      </c>
      <c r="K22" s="17">
        <v>1500</v>
      </c>
      <c r="L22" s="17">
        <v>1500</v>
      </c>
      <c r="M22" s="17">
        <v>0.6</v>
      </c>
      <c r="O22">
        <v>2001</v>
      </c>
    </row>
    <row r="23" spans="1:15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5">
      <c r="A24" t="s">
        <v>31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5">
      <c r="B25" t="s">
        <v>17</v>
      </c>
      <c r="C25" s="17"/>
      <c r="D25" s="17"/>
      <c r="E25" s="17"/>
      <c r="F25" s="17"/>
      <c r="G25" s="17">
        <v>5</v>
      </c>
      <c r="H25" s="17"/>
      <c r="I25" s="17"/>
      <c r="J25" s="17">
        <v>150000</v>
      </c>
      <c r="K25" s="17">
        <v>300</v>
      </c>
      <c r="L25" s="17" t="s">
        <v>18</v>
      </c>
      <c r="M25" s="17">
        <v>1</v>
      </c>
      <c r="O25">
        <v>2003</v>
      </c>
    </row>
    <row r="26" spans="1:15">
      <c r="B26" t="s">
        <v>32</v>
      </c>
      <c r="C26" s="17"/>
      <c r="D26" s="17"/>
      <c r="E26" s="17"/>
      <c r="F26" s="17"/>
      <c r="G26" s="19">
        <v>10</v>
      </c>
      <c r="H26" s="17"/>
      <c r="I26" s="17"/>
      <c r="J26" s="19">
        <v>60000</v>
      </c>
      <c r="K26" s="19">
        <v>180</v>
      </c>
      <c r="L26" s="19">
        <v>3600</v>
      </c>
      <c r="M26" s="17">
        <v>0.6</v>
      </c>
      <c r="O26">
        <v>2007</v>
      </c>
    </row>
    <row r="27" spans="1:15">
      <c r="C27" s="17"/>
      <c r="D27" s="17"/>
      <c r="E27" s="17"/>
      <c r="F27" s="17"/>
      <c r="G27" s="19"/>
      <c r="H27" s="17"/>
      <c r="I27" s="17"/>
      <c r="J27" s="19"/>
      <c r="K27" s="19"/>
      <c r="L27" s="18">
        <f>SUM(L26)</f>
        <v>3600</v>
      </c>
      <c r="M27" s="17"/>
    </row>
    <row r="28" spans="1:15">
      <c r="A28" t="s">
        <v>33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5">
      <c r="B29" t="s">
        <v>10</v>
      </c>
      <c r="C29" s="17"/>
      <c r="D29" s="17"/>
      <c r="E29" s="19">
        <v>3000</v>
      </c>
      <c r="F29" s="17" t="s">
        <v>11</v>
      </c>
      <c r="G29" s="17">
        <v>25</v>
      </c>
      <c r="H29" s="17">
        <v>65</v>
      </c>
      <c r="I29" s="17"/>
      <c r="J29" s="19">
        <v>1600000</v>
      </c>
      <c r="K29" s="19">
        <v>4800</v>
      </c>
      <c r="L29" s="19">
        <v>4800</v>
      </c>
      <c r="M29" s="17">
        <v>0.6</v>
      </c>
      <c r="O29">
        <v>2005</v>
      </c>
    </row>
    <row r="30" spans="1:15">
      <c r="B30" t="s">
        <v>12</v>
      </c>
      <c r="C30" s="17"/>
      <c r="D30" s="17"/>
      <c r="E30" s="19">
        <v>20</v>
      </c>
      <c r="F30" s="17" t="s">
        <v>13</v>
      </c>
      <c r="G30" s="17">
        <v>20</v>
      </c>
      <c r="H30" s="20" t="s">
        <v>34</v>
      </c>
      <c r="I30" s="17"/>
      <c r="J30" s="17">
        <v>200000</v>
      </c>
      <c r="K30" s="17">
        <v>600</v>
      </c>
      <c r="L30" s="17">
        <v>1950</v>
      </c>
      <c r="M30" s="17">
        <v>0.6</v>
      </c>
      <c r="O30">
        <v>2005</v>
      </c>
    </row>
    <row r="31" spans="1:15">
      <c r="C31" s="17"/>
      <c r="D31" s="17"/>
      <c r="E31" s="19"/>
      <c r="F31" s="17"/>
      <c r="G31" s="17"/>
      <c r="H31" s="20"/>
      <c r="I31" s="17"/>
      <c r="J31" s="17"/>
      <c r="K31" s="17"/>
      <c r="L31" s="18">
        <f>SUM(L29:L30)</f>
        <v>6750</v>
      </c>
      <c r="M31" s="17"/>
    </row>
    <row r="32" spans="1:15">
      <c r="A32" t="s">
        <v>35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5">
      <c r="B33" t="s">
        <v>19</v>
      </c>
      <c r="C33" s="17"/>
      <c r="D33" s="17"/>
      <c r="E33" s="17"/>
      <c r="F33" s="17"/>
      <c r="G33" s="17">
        <v>40</v>
      </c>
      <c r="H33" s="17"/>
      <c r="I33" s="17"/>
      <c r="J33" s="19">
        <v>1000000</v>
      </c>
      <c r="K33" s="19">
        <v>3000</v>
      </c>
      <c r="L33" s="19">
        <v>3000</v>
      </c>
      <c r="M33" s="19">
        <v>0.6</v>
      </c>
      <c r="O33">
        <v>2006</v>
      </c>
    </row>
    <row r="34" spans="1:15">
      <c r="B34" t="s">
        <v>21</v>
      </c>
      <c r="C34" s="17"/>
      <c r="D34" s="17"/>
      <c r="E34" s="17"/>
      <c r="F34" s="17"/>
      <c r="G34" s="17">
        <v>40</v>
      </c>
      <c r="H34" s="17"/>
      <c r="I34" s="17"/>
      <c r="J34" s="19" t="s">
        <v>36</v>
      </c>
      <c r="K34" s="19"/>
      <c r="L34" s="19"/>
      <c r="M34" s="19"/>
      <c r="O34">
        <v>2006</v>
      </c>
    </row>
    <row r="35" spans="1:15">
      <c r="B35" t="s">
        <v>20</v>
      </c>
      <c r="C35" s="17"/>
      <c r="D35" s="17"/>
      <c r="E35" s="17"/>
      <c r="F35" s="17"/>
      <c r="G35" s="17">
        <v>40</v>
      </c>
      <c r="H35" s="17"/>
      <c r="I35" s="17"/>
      <c r="J35" s="19" t="s">
        <v>36</v>
      </c>
      <c r="K35" s="19"/>
      <c r="L35" s="19"/>
      <c r="M35" s="19"/>
      <c r="O35">
        <v>2006</v>
      </c>
    </row>
    <row r="36" spans="1:15">
      <c r="B36" t="s">
        <v>25</v>
      </c>
      <c r="C36" s="17"/>
      <c r="D36" s="17"/>
      <c r="E36" s="17"/>
      <c r="F36" s="17"/>
      <c r="G36" s="17">
        <v>20</v>
      </c>
      <c r="H36" s="17"/>
      <c r="I36" s="17"/>
      <c r="J36" s="19" t="s">
        <v>36</v>
      </c>
      <c r="K36" s="19"/>
      <c r="L36" s="19"/>
      <c r="M36" s="19"/>
      <c r="O36">
        <v>2006</v>
      </c>
    </row>
    <row r="38" spans="1:15">
      <c r="A38" t="s">
        <v>37</v>
      </c>
      <c r="J38">
        <f>SUM(J5:J37)</f>
        <v>10260000</v>
      </c>
      <c r="K38">
        <f>SUM(K5:K37)</f>
        <v>30630</v>
      </c>
      <c r="L38" s="21">
        <f>SUM(L13+L15+L20+L22+L27+L31+L33)</f>
        <v>42990</v>
      </c>
    </row>
    <row r="40" spans="1:15">
      <c r="A40" t="s">
        <v>38</v>
      </c>
      <c r="B40" t="s">
        <v>39</v>
      </c>
      <c r="C40" s="5" t="s">
        <v>40</v>
      </c>
      <c r="D40" s="5"/>
      <c r="E40" s="5" t="s">
        <v>41</v>
      </c>
      <c r="G40" s="5" t="s">
        <v>42</v>
      </c>
    </row>
    <row r="41" spans="1:15">
      <c r="M41">
        <f>L30/L38</f>
        <v>4.5359385903698535E-2</v>
      </c>
      <c r="N41">
        <f>M41*N54</f>
        <v>3195.0697836706213</v>
      </c>
    </row>
    <row r="42" spans="1:15">
      <c r="A42" t="s">
        <v>9</v>
      </c>
      <c r="B42" s="17">
        <f>L13</f>
        <v>25590</v>
      </c>
      <c r="C42" s="1">
        <v>0.75019999999999998</v>
      </c>
      <c r="D42" s="10">
        <v>1.9520999999999999</v>
      </c>
      <c r="E42" s="17">
        <f>B42*D42</f>
        <v>49954.239000000001</v>
      </c>
      <c r="M42">
        <f>L6/L38</f>
        <v>9.9790648988136776E-2</v>
      </c>
      <c r="N42">
        <f>M42*N54</f>
        <v>7029.1535240753665</v>
      </c>
    </row>
    <row r="43" spans="1:15">
      <c r="A43" t="s">
        <v>24</v>
      </c>
      <c r="B43" s="17">
        <v>1050</v>
      </c>
      <c r="C43" s="1">
        <f>$C$42</f>
        <v>0.75019999999999998</v>
      </c>
      <c r="D43" s="10">
        <f>$D$42</f>
        <v>1.9520999999999999</v>
      </c>
      <c r="E43" s="17">
        <f t="shared" ref="E43:E48" si="0">B43*D43</f>
        <v>2049.7049999999999</v>
      </c>
      <c r="G43" s="5" t="s">
        <v>43</v>
      </c>
      <c r="H43" s="5"/>
    </row>
    <row r="44" spans="1:15">
      <c r="A44" t="s">
        <v>26</v>
      </c>
      <c r="B44" s="17">
        <v>1500</v>
      </c>
      <c r="C44" s="1">
        <f t="shared" ref="C44:C48" si="1">$C$42</f>
        <v>0.75019999999999998</v>
      </c>
      <c r="D44" s="10">
        <f t="shared" ref="D44:D48" si="2">$D$42</f>
        <v>1.9520999999999999</v>
      </c>
      <c r="E44" s="17">
        <f t="shared" si="0"/>
        <v>2928.15</v>
      </c>
      <c r="G44" s="9" t="s">
        <v>44</v>
      </c>
      <c r="H44">
        <v>601.64</v>
      </c>
      <c r="N44">
        <v>2266</v>
      </c>
    </row>
    <row r="45" spans="1:15">
      <c r="A45" t="s">
        <v>29</v>
      </c>
      <c r="B45" s="17">
        <v>1500</v>
      </c>
      <c r="C45" s="1">
        <f t="shared" si="1"/>
        <v>0.75019999999999998</v>
      </c>
      <c r="D45" s="10">
        <f t="shared" si="2"/>
        <v>1.9520999999999999</v>
      </c>
      <c r="E45" s="17">
        <f t="shared" si="0"/>
        <v>2928.15</v>
      </c>
      <c r="G45" s="5" t="s">
        <v>45</v>
      </c>
      <c r="H45" s="12">
        <v>1174.45</v>
      </c>
      <c r="N45">
        <v>3972</v>
      </c>
    </row>
    <row r="46" spans="1:15">
      <c r="A46" t="s">
        <v>31</v>
      </c>
      <c r="B46" s="17">
        <v>3600</v>
      </c>
      <c r="C46" s="1">
        <f t="shared" si="1"/>
        <v>0.75019999999999998</v>
      </c>
      <c r="D46" s="10">
        <f t="shared" si="2"/>
        <v>1.9520999999999999</v>
      </c>
      <c r="E46" s="17">
        <f t="shared" si="0"/>
        <v>7027.5599999999995</v>
      </c>
      <c r="N46">
        <v>5877</v>
      </c>
    </row>
    <row r="47" spans="1:15">
      <c r="A47" t="s">
        <v>33</v>
      </c>
      <c r="B47" s="17">
        <v>6750</v>
      </c>
      <c r="C47" s="1">
        <f t="shared" si="1"/>
        <v>0.75019999999999998</v>
      </c>
      <c r="D47" s="10">
        <f t="shared" si="2"/>
        <v>1.9520999999999999</v>
      </c>
      <c r="E47" s="17">
        <f t="shared" si="0"/>
        <v>13176.674999999999</v>
      </c>
      <c r="G47" s="5" t="s">
        <v>46</v>
      </c>
      <c r="H47">
        <f>H45/H44</f>
        <v>1.952080978658334</v>
      </c>
      <c r="I47" s="16">
        <v>1.7502E-2</v>
      </c>
      <c r="N47">
        <v>7179</v>
      </c>
    </row>
    <row r="48" spans="1:15">
      <c r="A48" t="s">
        <v>35</v>
      </c>
      <c r="B48" s="17">
        <v>3000</v>
      </c>
      <c r="C48" s="1">
        <f t="shared" si="1"/>
        <v>0.75019999999999998</v>
      </c>
      <c r="D48" s="10">
        <f t="shared" si="2"/>
        <v>1.9520999999999999</v>
      </c>
      <c r="E48" s="17">
        <f t="shared" si="0"/>
        <v>5856.3</v>
      </c>
      <c r="N48">
        <v>8082</v>
      </c>
    </row>
    <row r="49" spans="2:14">
      <c r="B49" s="17"/>
      <c r="E49" s="17"/>
      <c r="N49">
        <v>9006</v>
      </c>
    </row>
    <row r="50" spans="2:14">
      <c r="B50" s="17">
        <f>SUM(B42:B49)</f>
        <v>42990</v>
      </c>
      <c r="E50" s="17">
        <f>SUM(E42:E49)</f>
        <v>83920.77900000001</v>
      </c>
      <c r="N50">
        <v>10425</v>
      </c>
    </row>
    <row r="51" spans="2:14">
      <c r="G51" s="1"/>
      <c r="N51">
        <v>11242</v>
      </c>
    </row>
    <row r="52" spans="2:14">
      <c r="N52">
        <v>12390</v>
      </c>
    </row>
    <row r="54" spans="2:14">
      <c r="N54">
        <f>SUM(N44:N53)</f>
        <v>70439</v>
      </c>
    </row>
  </sheetData>
  <pageMargins left="0.74803149606299213" right="0.74803149606299213" top="0.98425196850393704" bottom="0.98425196850393704" header="0.51181102362204722" footer="0.51181102362204722"/>
  <pageSetup paperSize="9" scale="54" orientation="landscape"/>
  <headerFooter alignWithMargins="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O51"/>
  <sheetViews>
    <sheetView topLeftCell="A25" workbookViewId="0">
      <selection activeCell="F50" sqref="F50"/>
    </sheetView>
  </sheetViews>
  <sheetFormatPr defaultRowHeight="12.75"/>
  <cols>
    <col min="2" max="2" width="13.42578125" customWidth="1"/>
    <col min="3" max="4" width="10.5703125" customWidth="1"/>
    <col min="5" max="5" width="12.28515625" bestFit="1" customWidth="1"/>
    <col min="7" max="7" width="15.140625" customWidth="1"/>
    <col min="8" max="8" width="13.5703125" customWidth="1"/>
    <col min="12" max="12" width="11.28515625" customWidth="1"/>
    <col min="14" max="14" width="22" customWidth="1"/>
  </cols>
  <sheetData>
    <row r="3" spans="1:15">
      <c r="E3" t="s">
        <v>0</v>
      </c>
      <c r="G3" t="s">
        <v>1</v>
      </c>
      <c r="H3" t="s">
        <v>2</v>
      </c>
      <c r="I3" t="s">
        <v>3</v>
      </c>
      <c r="J3" t="s">
        <v>4</v>
      </c>
      <c r="K3" s="1">
        <v>3.0000000000000001E-3</v>
      </c>
      <c r="L3" t="s">
        <v>5</v>
      </c>
      <c r="M3" t="s">
        <v>6</v>
      </c>
      <c r="N3" t="s">
        <v>7</v>
      </c>
      <c r="O3" t="s">
        <v>8</v>
      </c>
    </row>
    <row r="4" spans="1:15">
      <c r="A4" t="s">
        <v>9</v>
      </c>
    </row>
    <row r="5" spans="1:15">
      <c r="B5" t="s">
        <v>10</v>
      </c>
      <c r="E5">
        <v>5000</v>
      </c>
      <c r="F5" t="s">
        <v>11</v>
      </c>
      <c r="G5">
        <v>25</v>
      </c>
      <c r="H5">
        <v>65</v>
      </c>
      <c r="J5">
        <v>2600000</v>
      </c>
      <c r="K5">
        <v>7800</v>
      </c>
      <c r="L5">
        <v>7800</v>
      </c>
      <c r="M5" s="2">
        <v>0.6</v>
      </c>
      <c r="O5">
        <v>2001</v>
      </c>
    </row>
    <row r="6" spans="1:15">
      <c r="B6" t="s">
        <v>12</v>
      </c>
      <c r="E6">
        <v>32</v>
      </c>
      <c r="F6" t="s">
        <v>13</v>
      </c>
      <c r="G6">
        <v>20</v>
      </c>
      <c r="H6" t="s">
        <v>14</v>
      </c>
      <c r="J6">
        <v>500000</v>
      </c>
      <c r="K6">
        <v>1500</v>
      </c>
      <c r="L6">
        <v>4290</v>
      </c>
      <c r="M6" s="2">
        <v>0.6</v>
      </c>
      <c r="O6">
        <v>2001</v>
      </c>
    </row>
    <row r="7" spans="1:15">
      <c r="B7" t="s">
        <v>15</v>
      </c>
      <c r="G7">
        <v>8</v>
      </c>
      <c r="J7">
        <v>200000</v>
      </c>
      <c r="K7">
        <v>600</v>
      </c>
      <c r="L7">
        <v>1200</v>
      </c>
      <c r="M7" s="2">
        <v>1</v>
      </c>
      <c r="N7" t="s">
        <v>16</v>
      </c>
      <c r="O7" s="4">
        <v>2007</v>
      </c>
    </row>
    <row r="8" spans="1:15">
      <c r="B8" t="s">
        <v>17</v>
      </c>
      <c r="G8">
        <v>5</v>
      </c>
      <c r="J8">
        <v>100000</v>
      </c>
      <c r="K8">
        <v>300</v>
      </c>
      <c r="L8" t="s">
        <v>18</v>
      </c>
      <c r="M8" s="2">
        <v>1</v>
      </c>
      <c r="O8">
        <v>2001</v>
      </c>
    </row>
    <row r="9" spans="1:15">
      <c r="B9" t="s">
        <v>19</v>
      </c>
      <c r="G9">
        <v>40</v>
      </c>
      <c r="J9">
        <v>1500000</v>
      </c>
      <c r="K9">
        <v>4500</v>
      </c>
      <c r="L9">
        <v>4500</v>
      </c>
      <c r="M9" s="2">
        <v>0.6</v>
      </c>
      <c r="O9">
        <v>2001</v>
      </c>
    </row>
    <row r="10" spans="1:15">
      <c r="B10" t="s">
        <v>20</v>
      </c>
      <c r="G10">
        <v>40</v>
      </c>
      <c r="J10">
        <v>200000</v>
      </c>
      <c r="K10">
        <v>600</v>
      </c>
      <c r="L10">
        <v>600</v>
      </c>
      <c r="M10" s="2">
        <v>0.6</v>
      </c>
      <c r="O10">
        <v>2001</v>
      </c>
    </row>
    <row r="11" spans="1:15">
      <c r="B11" t="s">
        <v>21</v>
      </c>
      <c r="G11">
        <v>40</v>
      </c>
      <c r="J11">
        <v>800000</v>
      </c>
      <c r="K11">
        <v>2400</v>
      </c>
      <c r="L11">
        <v>2400</v>
      </c>
      <c r="M11" s="2">
        <v>0.6</v>
      </c>
      <c r="O11">
        <v>2001</v>
      </c>
    </row>
    <row r="12" spans="1:15">
      <c r="B12" t="s">
        <v>22</v>
      </c>
      <c r="E12">
        <v>900</v>
      </c>
      <c r="F12" t="s">
        <v>11</v>
      </c>
      <c r="G12">
        <v>25</v>
      </c>
      <c r="H12" t="s">
        <v>23</v>
      </c>
      <c r="L12">
        <v>4800</v>
      </c>
      <c r="M12" s="2">
        <v>0.6</v>
      </c>
    </row>
    <row r="13" spans="1:15">
      <c r="L13" s="7">
        <f>SUM(L5:L12)</f>
        <v>25590</v>
      </c>
      <c r="M13" s="2"/>
    </row>
    <row r="14" spans="1:15">
      <c r="A14" t="s">
        <v>24</v>
      </c>
    </row>
    <row r="15" spans="1:15">
      <c r="B15" t="s">
        <v>25</v>
      </c>
      <c r="G15">
        <v>20</v>
      </c>
      <c r="J15">
        <v>350000</v>
      </c>
      <c r="K15">
        <v>1050</v>
      </c>
      <c r="L15">
        <v>1050</v>
      </c>
      <c r="M15" s="2">
        <v>0.6</v>
      </c>
      <c r="O15">
        <v>2001</v>
      </c>
    </row>
    <row r="16" spans="1:15">
      <c r="M16" s="2"/>
    </row>
    <row r="17" spans="1:15">
      <c r="A17" t="s">
        <v>26</v>
      </c>
    </row>
    <row r="18" spans="1:15">
      <c r="B18" t="s">
        <v>27</v>
      </c>
      <c r="G18">
        <v>40</v>
      </c>
      <c r="J18">
        <v>400000</v>
      </c>
      <c r="K18">
        <v>1200</v>
      </c>
      <c r="L18">
        <v>1200</v>
      </c>
      <c r="M18" s="2">
        <v>0.6</v>
      </c>
      <c r="O18">
        <v>2001</v>
      </c>
    </row>
    <row r="19" spans="1:15">
      <c r="B19" t="s">
        <v>28</v>
      </c>
      <c r="G19">
        <v>40</v>
      </c>
      <c r="J19">
        <v>100000</v>
      </c>
      <c r="K19">
        <v>300</v>
      </c>
      <c r="L19">
        <v>300</v>
      </c>
      <c r="M19" s="2">
        <v>0.6</v>
      </c>
      <c r="O19">
        <v>2001</v>
      </c>
    </row>
    <row r="20" spans="1:15">
      <c r="L20" s="7">
        <f>SUM(L18:L19)</f>
        <v>1500</v>
      </c>
      <c r="M20" s="2"/>
    </row>
    <row r="21" spans="1:15">
      <c r="A21" t="s">
        <v>29</v>
      </c>
    </row>
    <row r="22" spans="1:15">
      <c r="B22" t="s">
        <v>30</v>
      </c>
      <c r="G22">
        <v>40</v>
      </c>
      <c r="J22">
        <v>500000</v>
      </c>
      <c r="K22">
        <v>1500</v>
      </c>
      <c r="L22">
        <v>1500</v>
      </c>
      <c r="M22" s="2">
        <v>0.6</v>
      </c>
      <c r="O22">
        <v>2001</v>
      </c>
    </row>
    <row r="23" spans="1:15">
      <c r="M23" s="2"/>
    </row>
    <row r="24" spans="1:15">
      <c r="A24" t="s">
        <v>31</v>
      </c>
    </row>
    <row r="25" spans="1:15">
      <c r="B25" t="s">
        <v>17</v>
      </c>
      <c r="G25">
        <v>5</v>
      </c>
      <c r="J25">
        <v>150000</v>
      </c>
      <c r="K25">
        <v>300</v>
      </c>
      <c r="L25" t="s">
        <v>18</v>
      </c>
      <c r="M25" s="2">
        <v>1</v>
      </c>
      <c r="O25">
        <v>2003</v>
      </c>
    </row>
    <row r="26" spans="1:15">
      <c r="B26" t="s">
        <v>32</v>
      </c>
      <c r="G26" s="4">
        <v>10</v>
      </c>
      <c r="J26" s="4">
        <v>60000</v>
      </c>
      <c r="K26" s="4">
        <v>180</v>
      </c>
      <c r="L26" s="4">
        <v>3600</v>
      </c>
      <c r="M26" s="2">
        <v>0.6</v>
      </c>
      <c r="O26">
        <v>2007</v>
      </c>
    </row>
    <row r="27" spans="1:15">
      <c r="G27" s="4"/>
      <c r="J27" s="4"/>
      <c r="K27" s="4"/>
      <c r="L27" s="7">
        <f>SUM(L26)</f>
        <v>3600</v>
      </c>
      <c r="M27" s="2"/>
    </row>
    <row r="28" spans="1:15">
      <c r="A28" t="s">
        <v>33</v>
      </c>
    </row>
    <row r="29" spans="1:15">
      <c r="B29" t="s">
        <v>10</v>
      </c>
      <c r="E29" s="4">
        <v>3000</v>
      </c>
      <c r="F29" t="s">
        <v>11</v>
      </c>
      <c r="G29">
        <v>25</v>
      </c>
      <c r="H29">
        <v>65</v>
      </c>
      <c r="J29" s="4">
        <v>1600000</v>
      </c>
      <c r="K29" s="4">
        <v>4800</v>
      </c>
      <c r="L29" s="4">
        <v>4800</v>
      </c>
      <c r="M29" s="2">
        <v>0.6</v>
      </c>
      <c r="O29">
        <v>2005</v>
      </c>
    </row>
    <row r="30" spans="1:15">
      <c r="B30" t="s">
        <v>12</v>
      </c>
      <c r="E30" s="4">
        <v>20</v>
      </c>
      <c r="F30" t="s">
        <v>13</v>
      </c>
      <c r="G30">
        <v>20</v>
      </c>
      <c r="H30" s="5" t="s">
        <v>34</v>
      </c>
      <c r="J30">
        <v>200000</v>
      </c>
      <c r="K30">
        <v>600</v>
      </c>
      <c r="L30">
        <v>1950</v>
      </c>
      <c r="M30" s="2">
        <v>0.6</v>
      </c>
      <c r="O30">
        <v>2005</v>
      </c>
    </row>
    <row r="31" spans="1:15">
      <c r="E31" s="4"/>
      <c r="H31" s="5"/>
      <c r="L31" s="7">
        <f>SUM(L29:L30)</f>
        <v>6750</v>
      </c>
      <c r="M31" s="2"/>
    </row>
    <row r="32" spans="1:15">
      <c r="A32" t="s">
        <v>35</v>
      </c>
    </row>
    <row r="33" spans="1:15">
      <c r="B33" t="s">
        <v>19</v>
      </c>
      <c r="G33">
        <v>40</v>
      </c>
      <c r="J33" s="4">
        <v>1000000</v>
      </c>
      <c r="K33" s="4">
        <v>3000</v>
      </c>
      <c r="L33" s="4">
        <v>3000</v>
      </c>
      <c r="M33" s="6">
        <v>0.6</v>
      </c>
      <c r="O33">
        <v>2006</v>
      </c>
    </row>
    <row r="34" spans="1:15">
      <c r="B34" t="s">
        <v>21</v>
      </c>
      <c r="G34">
        <v>40</v>
      </c>
      <c r="J34" s="4" t="s">
        <v>36</v>
      </c>
      <c r="K34" s="4"/>
      <c r="L34" s="4"/>
      <c r="M34" s="4"/>
      <c r="O34">
        <v>2006</v>
      </c>
    </row>
    <row r="35" spans="1:15">
      <c r="B35" t="s">
        <v>20</v>
      </c>
      <c r="G35">
        <v>40</v>
      </c>
      <c r="J35" s="4" t="s">
        <v>36</v>
      </c>
      <c r="K35" s="4"/>
      <c r="L35" s="4"/>
      <c r="M35" s="4"/>
      <c r="O35">
        <v>2006</v>
      </c>
    </row>
    <row r="36" spans="1:15">
      <c r="B36" t="s">
        <v>25</v>
      </c>
      <c r="G36">
        <v>20</v>
      </c>
      <c r="J36" s="4" t="s">
        <v>36</v>
      </c>
      <c r="K36" s="4"/>
      <c r="L36" s="4"/>
      <c r="M36" s="4"/>
      <c r="O36">
        <v>2006</v>
      </c>
    </row>
    <row r="38" spans="1:15">
      <c r="A38" t="s">
        <v>37</v>
      </c>
      <c r="J38">
        <f>SUM(J5:J37)</f>
        <v>10260000</v>
      </c>
      <c r="K38">
        <f>SUM(K5:K37)</f>
        <v>30630</v>
      </c>
      <c r="L38" s="3">
        <f>SUM(L13+L15+L20+L22+L27+L31+L33)</f>
        <v>42990</v>
      </c>
    </row>
    <row r="40" spans="1:15">
      <c r="A40" t="s">
        <v>38</v>
      </c>
      <c r="B40" t="s">
        <v>39</v>
      </c>
      <c r="C40" s="5" t="s">
        <v>73</v>
      </c>
      <c r="D40" s="5"/>
      <c r="E40" s="5" t="s">
        <v>74</v>
      </c>
      <c r="G40" s="5" t="s">
        <v>42</v>
      </c>
    </row>
    <row r="42" spans="1:15">
      <c r="A42" t="s">
        <v>9</v>
      </c>
      <c r="B42">
        <f>L13</f>
        <v>25590</v>
      </c>
      <c r="C42" s="1">
        <v>0.26150000000000001</v>
      </c>
      <c r="D42" s="10">
        <v>1.2615000000000001</v>
      </c>
      <c r="E42" s="8">
        <f t="shared" ref="E42:E48" si="0">B42*D42</f>
        <v>32281.785000000003</v>
      </c>
    </row>
    <row r="43" spans="1:15">
      <c r="A43" t="s">
        <v>24</v>
      </c>
      <c r="B43">
        <v>1050</v>
      </c>
      <c r="C43" s="1">
        <v>0.26150000000000001</v>
      </c>
      <c r="D43" s="10">
        <v>1.2615000000000001</v>
      </c>
      <c r="E43" s="8">
        <f t="shared" si="0"/>
        <v>1324.575</v>
      </c>
      <c r="G43" s="5" t="s">
        <v>43</v>
      </c>
      <c r="H43" s="5"/>
    </row>
    <row r="44" spans="1:15">
      <c r="A44" t="s">
        <v>26</v>
      </c>
      <c r="B44">
        <v>1500</v>
      </c>
      <c r="C44" s="1">
        <v>0.26150000000000001</v>
      </c>
      <c r="D44" s="10">
        <v>1.2615000000000001</v>
      </c>
      <c r="E44" s="8">
        <f t="shared" si="0"/>
        <v>1892.25</v>
      </c>
      <c r="G44" s="9" t="s">
        <v>44</v>
      </c>
      <c r="H44">
        <v>601.64</v>
      </c>
    </row>
    <row r="45" spans="1:15">
      <c r="A45" t="s">
        <v>29</v>
      </c>
      <c r="B45">
        <v>1500</v>
      </c>
      <c r="C45" s="1">
        <v>0.26150000000000001</v>
      </c>
      <c r="D45" s="10">
        <v>1.2615000000000001</v>
      </c>
      <c r="E45" s="8">
        <f t="shared" si="0"/>
        <v>1892.25</v>
      </c>
      <c r="G45" s="5" t="s">
        <v>75</v>
      </c>
      <c r="H45" s="11">
        <v>758.95</v>
      </c>
    </row>
    <row r="46" spans="1:15">
      <c r="A46" t="s">
        <v>31</v>
      </c>
      <c r="B46">
        <v>3600</v>
      </c>
      <c r="C46" s="1">
        <v>0.26150000000000001</v>
      </c>
      <c r="D46" s="10">
        <v>1.2615000000000001</v>
      </c>
      <c r="E46" s="8">
        <f t="shared" si="0"/>
        <v>4541.4000000000005</v>
      </c>
    </row>
    <row r="47" spans="1:15">
      <c r="A47" t="s">
        <v>33</v>
      </c>
      <c r="B47">
        <v>6750</v>
      </c>
      <c r="C47" s="1">
        <v>0.26150000000000001</v>
      </c>
      <c r="D47" s="10">
        <v>1.2615000000000001</v>
      </c>
      <c r="E47" s="8">
        <f t="shared" si="0"/>
        <v>8515.125</v>
      </c>
      <c r="G47" s="5" t="s">
        <v>46</v>
      </c>
      <c r="H47">
        <f>H45/H44</f>
        <v>1.2614686523502427</v>
      </c>
      <c r="I47" s="1">
        <v>0.26150000000000001</v>
      </c>
    </row>
    <row r="48" spans="1:15">
      <c r="A48" t="s">
        <v>35</v>
      </c>
      <c r="B48">
        <v>3000</v>
      </c>
      <c r="C48" s="1">
        <v>0.26150000000000001</v>
      </c>
      <c r="D48" s="10">
        <v>1.2615000000000001</v>
      </c>
      <c r="E48" s="8">
        <f t="shared" si="0"/>
        <v>3784.5</v>
      </c>
    </row>
    <row r="49" spans="2:7">
      <c r="E49" s="8"/>
    </row>
    <row r="50" spans="2:7">
      <c r="B50">
        <f>SUM(B42:B49)</f>
        <v>42990</v>
      </c>
      <c r="E50" s="8">
        <f>SUM(E42:E49)</f>
        <v>54231.885000000002</v>
      </c>
      <c r="F50" s="8"/>
    </row>
    <row r="51" spans="2:7">
      <c r="G51" s="1"/>
    </row>
  </sheetData>
  <pageMargins left="0.74803149606299213" right="0.74803149606299213" top="0.98425196850393704" bottom="0.98425196850393704" header="0.51181102362204722" footer="0.51181102362204722"/>
  <pageSetup paperSize="9" scale="67" orientation="landscape" horizontalDpi="4294967293" verticalDpi="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O68"/>
  <sheetViews>
    <sheetView topLeftCell="A34" workbookViewId="0">
      <selection activeCell="F50" sqref="F50"/>
    </sheetView>
  </sheetViews>
  <sheetFormatPr defaultRowHeight="12.75"/>
  <cols>
    <col min="2" max="2" width="13.42578125" customWidth="1"/>
    <col min="3" max="4" width="10.5703125" customWidth="1"/>
    <col min="5" max="5" width="12.28515625" bestFit="1" customWidth="1"/>
    <col min="7" max="7" width="15.140625" customWidth="1"/>
    <col min="8" max="8" width="13.5703125" customWidth="1"/>
    <col min="12" max="12" width="11.28515625" customWidth="1"/>
    <col min="14" max="14" width="22" customWidth="1"/>
  </cols>
  <sheetData>
    <row r="3" spans="1:15">
      <c r="E3" t="s">
        <v>0</v>
      </c>
      <c r="G3" t="s">
        <v>1</v>
      </c>
      <c r="H3" t="s">
        <v>2</v>
      </c>
      <c r="I3" t="s">
        <v>3</v>
      </c>
      <c r="J3" t="s">
        <v>4</v>
      </c>
      <c r="K3" s="1">
        <v>3.0000000000000001E-3</v>
      </c>
      <c r="L3" t="s">
        <v>5</v>
      </c>
      <c r="M3" t="s">
        <v>6</v>
      </c>
      <c r="N3" t="s">
        <v>7</v>
      </c>
      <c r="O3" t="s">
        <v>8</v>
      </c>
    </row>
    <row r="4" spans="1:15">
      <c r="A4" t="s">
        <v>9</v>
      </c>
    </row>
    <row r="5" spans="1:15">
      <c r="B5" t="s">
        <v>10</v>
      </c>
      <c r="E5">
        <v>5000</v>
      </c>
      <c r="F5" t="s">
        <v>11</v>
      </c>
      <c r="G5">
        <v>25</v>
      </c>
      <c r="H5">
        <v>65</v>
      </c>
      <c r="J5">
        <v>2600000</v>
      </c>
      <c r="K5">
        <v>7800</v>
      </c>
      <c r="L5">
        <v>7800</v>
      </c>
      <c r="M5" s="2">
        <v>0.6</v>
      </c>
      <c r="O5">
        <v>2001</v>
      </c>
    </row>
    <row r="6" spans="1:15">
      <c r="B6" t="s">
        <v>12</v>
      </c>
      <c r="E6">
        <v>32</v>
      </c>
      <c r="F6" t="s">
        <v>13</v>
      </c>
      <c r="G6">
        <v>20</v>
      </c>
      <c r="H6" t="s">
        <v>14</v>
      </c>
      <c r="J6">
        <v>500000</v>
      </c>
      <c r="K6">
        <v>1500</v>
      </c>
      <c r="L6">
        <v>4290</v>
      </c>
      <c r="M6" s="2">
        <v>0.6</v>
      </c>
      <c r="O6">
        <v>2001</v>
      </c>
    </row>
    <row r="7" spans="1:15">
      <c r="B7" t="s">
        <v>15</v>
      </c>
      <c r="G7">
        <v>8</v>
      </c>
      <c r="J7">
        <v>200000</v>
      </c>
      <c r="K7">
        <v>600</v>
      </c>
      <c r="L7">
        <v>1200</v>
      </c>
      <c r="M7" s="2">
        <v>1</v>
      </c>
      <c r="N7" t="s">
        <v>16</v>
      </c>
      <c r="O7" s="4">
        <v>2007</v>
      </c>
    </row>
    <row r="8" spans="1:15">
      <c r="B8" t="s">
        <v>17</v>
      </c>
      <c r="G8">
        <v>5</v>
      </c>
      <c r="J8">
        <v>100000</v>
      </c>
      <c r="K8">
        <v>300</v>
      </c>
      <c r="L8" t="s">
        <v>18</v>
      </c>
      <c r="M8" s="2">
        <v>1</v>
      </c>
      <c r="O8">
        <v>2001</v>
      </c>
    </row>
    <row r="9" spans="1:15">
      <c r="B9" t="s">
        <v>19</v>
      </c>
      <c r="G9">
        <v>40</v>
      </c>
      <c r="J9">
        <v>1500000</v>
      </c>
      <c r="K9">
        <v>4500</v>
      </c>
      <c r="L9">
        <v>4500</v>
      </c>
      <c r="M9" s="2">
        <v>0.6</v>
      </c>
      <c r="O9">
        <v>2001</v>
      </c>
    </row>
    <row r="10" spans="1:15">
      <c r="B10" t="s">
        <v>20</v>
      </c>
      <c r="G10">
        <v>40</v>
      </c>
      <c r="J10">
        <v>200000</v>
      </c>
      <c r="K10">
        <v>600</v>
      </c>
      <c r="L10">
        <v>600</v>
      </c>
      <c r="M10" s="2">
        <v>0.6</v>
      </c>
      <c r="O10">
        <v>2001</v>
      </c>
    </row>
    <row r="11" spans="1:15">
      <c r="B11" t="s">
        <v>21</v>
      </c>
      <c r="G11">
        <v>40</v>
      </c>
      <c r="J11">
        <v>800000</v>
      </c>
      <c r="K11">
        <v>2400</v>
      </c>
      <c r="L11">
        <v>2400</v>
      </c>
      <c r="M11" s="2">
        <v>0.6</v>
      </c>
      <c r="O11">
        <v>2001</v>
      </c>
    </row>
    <row r="12" spans="1:15">
      <c r="B12" t="s">
        <v>22</v>
      </c>
      <c r="E12">
        <v>900</v>
      </c>
      <c r="F12" t="s">
        <v>11</v>
      </c>
      <c r="G12">
        <v>25</v>
      </c>
      <c r="H12" t="s">
        <v>23</v>
      </c>
      <c r="L12">
        <v>4800</v>
      </c>
      <c r="M12" s="2">
        <v>0.6</v>
      </c>
    </row>
    <row r="13" spans="1:15">
      <c r="L13" s="7">
        <f>SUM(L5:L12)</f>
        <v>25590</v>
      </c>
      <c r="M13" s="2"/>
    </row>
    <row r="14" spans="1:15">
      <c r="A14" t="s">
        <v>24</v>
      </c>
    </row>
    <row r="15" spans="1:15">
      <c r="B15" t="s">
        <v>25</v>
      </c>
      <c r="G15">
        <v>20</v>
      </c>
      <c r="J15">
        <v>350000</v>
      </c>
      <c r="K15">
        <v>1050</v>
      </c>
      <c r="L15">
        <v>1050</v>
      </c>
      <c r="M15" s="2">
        <v>0.6</v>
      </c>
      <c r="O15">
        <v>2001</v>
      </c>
    </row>
    <row r="16" spans="1:15">
      <c r="M16" s="2"/>
    </row>
    <row r="17" spans="1:15">
      <c r="A17" t="s">
        <v>26</v>
      </c>
    </row>
    <row r="18" spans="1:15">
      <c r="B18" t="s">
        <v>27</v>
      </c>
      <c r="G18">
        <v>40</v>
      </c>
      <c r="J18">
        <v>400000</v>
      </c>
      <c r="K18">
        <v>1200</v>
      </c>
      <c r="L18">
        <v>1200</v>
      </c>
      <c r="M18" s="2">
        <v>0.6</v>
      </c>
      <c r="O18">
        <v>2001</v>
      </c>
    </row>
    <row r="19" spans="1:15">
      <c r="B19" t="s">
        <v>28</v>
      </c>
      <c r="G19">
        <v>40</v>
      </c>
      <c r="J19">
        <v>100000</v>
      </c>
      <c r="K19">
        <v>300</v>
      </c>
      <c r="L19">
        <v>300</v>
      </c>
      <c r="M19" s="2">
        <v>0.6</v>
      </c>
      <c r="O19">
        <v>2001</v>
      </c>
    </row>
    <row r="20" spans="1:15">
      <c r="L20" s="7">
        <f>SUM(L18:L19)</f>
        <v>1500</v>
      </c>
      <c r="M20" s="2"/>
    </row>
    <row r="21" spans="1:15">
      <c r="A21" t="s">
        <v>29</v>
      </c>
    </row>
    <row r="22" spans="1:15">
      <c r="B22" t="s">
        <v>30</v>
      </c>
      <c r="G22">
        <v>40</v>
      </c>
      <c r="J22">
        <v>500000</v>
      </c>
      <c r="K22">
        <v>1500</v>
      </c>
      <c r="L22">
        <v>1500</v>
      </c>
      <c r="M22" s="2">
        <v>0.6</v>
      </c>
      <c r="O22">
        <v>2001</v>
      </c>
    </row>
    <row r="23" spans="1:15">
      <c r="M23" s="2"/>
    </row>
    <row r="24" spans="1:15">
      <c r="A24" t="s">
        <v>31</v>
      </c>
    </row>
    <row r="25" spans="1:15">
      <c r="B25" t="s">
        <v>17</v>
      </c>
      <c r="G25">
        <v>5</v>
      </c>
      <c r="J25">
        <v>150000</v>
      </c>
      <c r="K25">
        <v>300</v>
      </c>
      <c r="L25" t="s">
        <v>18</v>
      </c>
      <c r="M25" s="2">
        <v>1</v>
      </c>
      <c r="O25">
        <v>2003</v>
      </c>
    </row>
    <row r="26" spans="1:15">
      <c r="B26" t="s">
        <v>32</v>
      </c>
      <c r="G26" s="4">
        <v>10</v>
      </c>
      <c r="J26" s="4">
        <v>60000</v>
      </c>
      <c r="K26" s="4">
        <v>180</v>
      </c>
      <c r="L26" s="4">
        <v>3600</v>
      </c>
      <c r="M26" s="2">
        <v>0.6</v>
      </c>
      <c r="O26">
        <v>2007</v>
      </c>
    </row>
    <row r="27" spans="1:15">
      <c r="G27" s="4"/>
      <c r="J27" s="4"/>
      <c r="K27" s="4"/>
      <c r="L27" s="7">
        <f>SUM(L26)</f>
        <v>3600</v>
      </c>
      <c r="M27" s="2"/>
    </row>
    <row r="28" spans="1:15">
      <c r="A28" t="s">
        <v>33</v>
      </c>
    </row>
    <row r="29" spans="1:15">
      <c r="B29" t="s">
        <v>10</v>
      </c>
      <c r="E29" s="4">
        <v>3000</v>
      </c>
      <c r="F29" t="s">
        <v>11</v>
      </c>
      <c r="G29">
        <v>25</v>
      </c>
      <c r="H29">
        <v>65</v>
      </c>
      <c r="J29" s="4">
        <v>1600000</v>
      </c>
      <c r="K29" s="4">
        <v>4800</v>
      </c>
      <c r="L29" s="4">
        <v>4800</v>
      </c>
      <c r="M29" s="2">
        <v>0.6</v>
      </c>
      <c r="O29">
        <v>2005</v>
      </c>
    </row>
    <row r="30" spans="1:15">
      <c r="B30" t="s">
        <v>12</v>
      </c>
      <c r="E30" s="4">
        <v>20</v>
      </c>
      <c r="F30" t="s">
        <v>13</v>
      </c>
      <c r="G30">
        <v>20</v>
      </c>
      <c r="H30" s="5" t="s">
        <v>34</v>
      </c>
      <c r="J30">
        <v>200000</v>
      </c>
      <c r="K30">
        <v>600</v>
      </c>
      <c r="L30">
        <v>1950</v>
      </c>
      <c r="M30" s="2">
        <v>0.6</v>
      </c>
      <c r="O30">
        <v>2005</v>
      </c>
    </row>
    <row r="31" spans="1:15">
      <c r="E31" s="4"/>
      <c r="H31" s="5"/>
      <c r="L31" s="7">
        <f>SUM(L29:L30)</f>
        <v>6750</v>
      </c>
      <c r="M31" s="2"/>
    </row>
    <row r="32" spans="1:15">
      <c r="A32" t="s">
        <v>35</v>
      </c>
    </row>
    <row r="33" spans="1:15">
      <c r="B33" t="s">
        <v>19</v>
      </c>
      <c r="G33">
        <v>40</v>
      </c>
      <c r="J33" s="4">
        <v>1000000</v>
      </c>
      <c r="K33" s="4">
        <v>3000</v>
      </c>
      <c r="L33" s="4">
        <v>3000</v>
      </c>
      <c r="M33" s="6">
        <v>0.6</v>
      </c>
      <c r="O33">
        <v>2006</v>
      </c>
    </row>
    <row r="34" spans="1:15">
      <c r="B34" t="s">
        <v>21</v>
      </c>
      <c r="G34">
        <v>40</v>
      </c>
      <c r="J34" s="4" t="s">
        <v>36</v>
      </c>
      <c r="K34" s="4"/>
      <c r="L34" s="4"/>
      <c r="M34" s="4"/>
      <c r="O34">
        <v>2006</v>
      </c>
    </row>
    <row r="35" spans="1:15">
      <c r="B35" t="s">
        <v>20</v>
      </c>
      <c r="G35">
        <v>40</v>
      </c>
      <c r="J35" s="4" t="s">
        <v>36</v>
      </c>
      <c r="K35" s="4"/>
      <c r="L35" s="4"/>
      <c r="M35" s="4"/>
      <c r="O35">
        <v>2006</v>
      </c>
    </row>
    <row r="36" spans="1:15">
      <c r="B36" t="s">
        <v>25</v>
      </c>
      <c r="G36">
        <v>20</v>
      </c>
      <c r="J36" s="4" t="s">
        <v>36</v>
      </c>
      <c r="K36" s="4"/>
      <c r="L36" s="4"/>
      <c r="M36" s="4"/>
      <c r="O36">
        <v>2006</v>
      </c>
    </row>
    <row r="38" spans="1:15">
      <c r="A38" t="s">
        <v>37</v>
      </c>
      <c r="J38">
        <f>SUM(J5:J37)</f>
        <v>10260000</v>
      </c>
      <c r="K38">
        <f>SUM(K5:K37)</f>
        <v>30630</v>
      </c>
      <c r="L38" s="3">
        <f>SUM(L13+L15+L20+L22+L27+L31+L33)</f>
        <v>42990</v>
      </c>
    </row>
    <row r="40" spans="1:15">
      <c r="A40" t="s">
        <v>38</v>
      </c>
      <c r="B40" t="s">
        <v>39</v>
      </c>
      <c r="C40" s="5" t="s">
        <v>76</v>
      </c>
      <c r="D40" s="5"/>
      <c r="E40" s="5" t="s">
        <v>77</v>
      </c>
      <c r="G40" s="5" t="s">
        <v>42</v>
      </c>
    </row>
    <row r="42" spans="1:15">
      <c r="A42" t="s">
        <v>9</v>
      </c>
      <c r="B42">
        <f>L13</f>
        <v>25590</v>
      </c>
      <c r="C42" s="1">
        <v>0.20949999999999999</v>
      </c>
      <c r="D42" s="10">
        <v>1.2424999999999999</v>
      </c>
      <c r="E42" s="8">
        <f t="shared" ref="E42:E48" si="0">B42*D42</f>
        <v>31795.574999999997</v>
      </c>
    </row>
    <row r="43" spans="1:15">
      <c r="A43" t="s">
        <v>24</v>
      </c>
      <c r="B43">
        <v>1050</v>
      </c>
      <c r="C43" s="1">
        <v>0.20949999999999999</v>
      </c>
      <c r="D43" s="10">
        <v>1.2424999999999999</v>
      </c>
      <c r="E43" s="8">
        <f t="shared" si="0"/>
        <v>1304.625</v>
      </c>
      <c r="G43" s="5" t="s">
        <v>43</v>
      </c>
      <c r="H43" s="5"/>
    </row>
    <row r="44" spans="1:15">
      <c r="A44" t="s">
        <v>26</v>
      </c>
      <c r="B44">
        <v>1500</v>
      </c>
      <c r="C44" s="1">
        <v>0.20949999999999999</v>
      </c>
      <c r="D44" s="10">
        <v>1.2424999999999999</v>
      </c>
      <c r="E44" s="8">
        <f t="shared" si="0"/>
        <v>1863.75</v>
      </c>
      <c r="G44" s="9" t="s">
        <v>44</v>
      </c>
      <c r="H44">
        <v>601.64</v>
      </c>
    </row>
    <row r="45" spans="1:15">
      <c r="A45" t="s">
        <v>29</v>
      </c>
      <c r="B45">
        <v>1500</v>
      </c>
      <c r="C45" s="1">
        <v>0.20949999999999999</v>
      </c>
      <c r="D45" s="10">
        <v>1.2424999999999999</v>
      </c>
      <c r="E45" s="8">
        <f t="shared" si="0"/>
        <v>1863.75</v>
      </c>
      <c r="G45" s="5" t="s">
        <v>78</v>
      </c>
      <c r="H45" s="11">
        <v>747.54</v>
      </c>
    </row>
    <row r="46" spans="1:15">
      <c r="A46" t="s">
        <v>31</v>
      </c>
      <c r="B46">
        <v>3600</v>
      </c>
      <c r="C46" s="1">
        <v>0.20949999999999999</v>
      </c>
      <c r="D46" s="10">
        <v>1.2424999999999999</v>
      </c>
      <c r="E46" s="8">
        <f t="shared" si="0"/>
        <v>4473</v>
      </c>
    </row>
    <row r="47" spans="1:15">
      <c r="A47" t="s">
        <v>33</v>
      </c>
      <c r="B47">
        <v>6750</v>
      </c>
      <c r="C47" s="1">
        <v>0.20949999999999999</v>
      </c>
      <c r="D47" s="10">
        <v>1.2424999999999999</v>
      </c>
      <c r="E47" s="8">
        <f t="shared" si="0"/>
        <v>8386.875</v>
      </c>
      <c r="G47" s="5" t="s">
        <v>46</v>
      </c>
      <c r="H47">
        <f>H45/H44</f>
        <v>1.2425038228841168</v>
      </c>
      <c r="I47" s="1">
        <v>0.24249999999999999</v>
      </c>
    </row>
    <row r="48" spans="1:15">
      <c r="A48" t="s">
        <v>35</v>
      </c>
      <c r="B48">
        <v>3000</v>
      </c>
      <c r="C48" s="1">
        <v>0.20949999999999999</v>
      </c>
      <c r="D48" s="10">
        <v>1.2424999999999999</v>
      </c>
      <c r="E48" s="8">
        <f t="shared" si="0"/>
        <v>3727.5</v>
      </c>
    </row>
    <row r="49" spans="2:7">
      <c r="E49" s="8"/>
    </row>
    <row r="50" spans="2:7">
      <c r="B50">
        <f>SUM(B42:B49)</f>
        <v>42990</v>
      </c>
      <c r="E50" s="8">
        <f>SUM(E42:E49)</f>
        <v>53415.074999999997</v>
      </c>
      <c r="F50" s="8"/>
    </row>
    <row r="51" spans="2:7">
      <c r="G51" s="1"/>
    </row>
    <row r="57" spans="2:7">
      <c r="C57" s="5" t="s">
        <v>79</v>
      </c>
    </row>
    <row r="59" spans="2:7">
      <c r="C59" s="5" t="s">
        <v>80</v>
      </c>
      <c r="D59" s="5" t="s">
        <v>81</v>
      </c>
      <c r="E59" s="5" t="s">
        <v>82</v>
      </c>
    </row>
    <row r="60" spans="2:7">
      <c r="C60">
        <v>8811</v>
      </c>
      <c r="D60">
        <v>53415</v>
      </c>
    </row>
    <row r="61" spans="2:7">
      <c r="B61" t="s">
        <v>9</v>
      </c>
      <c r="C61">
        <v>2201</v>
      </c>
      <c r="E61" s="8">
        <v>31795.574999999997</v>
      </c>
    </row>
    <row r="62" spans="2:7">
      <c r="B62" t="s">
        <v>24</v>
      </c>
      <c r="C62">
        <v>2202</v>
      </c>
      <c r="E62" s="8">
        <v>1304.625</v>
      </c>
    </row>
    <row r="63" spans="2:7">
      <c r="B63" t="s">
        <v>26</v>
      </c>
      <c r="C63">
        <v>2204</v>
      </c>
      <c r="E63" s="8">
        <v>1863.75</v>
      </c>
    </row>
    <row r="64" spans="2:7">
      <c r="B64" t="s">
        <v>29</v>
      </c>
      <c r="C64">
        <v>2205</v>
      </c>
      <c r="E64" s="8">
        <v>1863.75</v>
      </c>
    </row>
    <row r="65" spans="2:5">
      <c r="B65" t="s">
        <v>31</v>
      </c>
      <c r="C65">
        <v>2206</v>
      </c>
      <c r="E65" s="8">
        <v>4473</v>
      </c>
    </row>
    <row r="66" spans="2:5">
      <c r="B66" t="s">
        <v>33</v>
      </c>
      <c r="C66">
        <v>2207</v>
      </c>
      <c r="E66" s="8">
        <v>8386.875</v>
      </c>
    </row>
    <row r="67" spans="2:5">
      <c r="B67" t="s">
        <v>35</v>
      </c>
      <c r="C67">
        <v>2208</v>
      </c>
      <c r="E67" s="8">
        <v>3727.5</v>
      </c>
    </row>
    <row r="68" spans="2:5">
      <c r="D68">
        <f>SUM(D60:D67)</f>
        <v>53415</v>
      </c>
      <c r="E68">
        <f>SUM(E60:E67)</f>
        <v>53415.074999999997</v>
      </c>
    </row>
  </sheetData>
  <pageMargins left="0.74803149606299213" right="0.74803149606299213" top="0.98425196850393704" bottom="0.98425196850393704" header="0.51181102362204722" footer="0.51181102362204722"/>
  <pageSetup paperSize="9" scale="46" orientation="portrait" horizontalDpi="4294967293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O51"/>
  <sheetViews>
    <sheetView topLeftCell="A22" workbookViewId="0">
      <selection activeCell="F50" sqref="F50"/>
    </sheetView>
  </sheetViews>
  <sheetFormatPr defaultRowHeight="12.75"/>
  <cols>
    <col min="2" max="2" width="13.42578125" customWidth="1"/>
    <col min="3" max="4" width="10.5703125" customWidth="1"/>
    <col min="5" max="5" width="12.28515625" bestFit="1" customWidth="1"/>
    <col min="7" max="7" width="15.140625" customWidth="1"/>
    <col min="8" max="8" width="13.5703125" customWidth="1"/>
    <col min="12" max="12" width="11.28515625" customWidth="1"/>
    <col min="14" max="14" width="22" customWidth="1"/>
  </cols>
  <sheetData>
    <row r="3" spans="1:15">
      <c r="E3" t="s">
        <v>0</v>
      </c>
      <c r="G3" t="s">
        <v>1</v>
      </c>
      <c r="H3" t="s">
        <v>2</v>
      </c>
      <c r="I3" t="s">
        <v>3</v>
      </c>
      <c r="J3" t="s">
        <v>4</v>
      </c>
      <c r="K3" s="1">
        <v>3.0000000000000001E-3</v>
      </c>
      <c r="L3" t="s">
        <v>5</v>
      </c>
      <c r="M3" t="s">
        <v>6</v>
      </c>
      <c r="N3" t="s">
        <v>7</v>
      </c>
      <c r="O3" t="s">
        <v>8</v>
      </c>
    </row>
    <row r="4" spans="1:15">
      <c r="A4" t="s">
        <v>9</v>
      </c>
    </row>
    <row r="5" spans="1:15">
      <c r="B5" t="s">
        <v>10</v>
      </c>
      <c r="E5">
        <v>5000</v>
      </c>
      <c r="F5" t="s">
        <v>11</v>
      </c>
      <c r="G5">
        <v>25</v>
      </c>
      <c r="H5">
        <v>65</v>
      </c>
      <c r="J5">
        <v>2600000</v>
      </c>
      <c r="K5">
        <v>7800</v>
      </c>
      <c r="L5">
        <v>7800</v>
      </c>
      <c r="M5" s="2">
        <v>0.6</v>
      </c>
      <c r="O5">
        <v>2001</v>
      </c>
    </row>
    <row r="6" spans="1:15">
      <c r="B6" t="s">
        <v>12</v>
      </c>
      <c r="E6">
        <v>32</v>
      </c>
      <c r="F6" t="s">
        <v>13</v>
      </c>
      <c r="G6">
        <v>20</v>
      </c>
      <c r="H6" t="s">
        <v>14</v>
      </c>
      <c r="J6">
        <v>500000</v>
      </c>
      <c r="K6">
        <v>1500</v>
      </c>
      <c r="L6">
        <v>4290</v>
      </c>
      <c r="M6" s="2">
        <v>0.6</v>
      </c>
      <c r="O6">
        <v>2001</v>
      </c>
    </row>
    <row r="7" spans="1:15">
      <c r="B7" t="s">
        <v>15</v>
      </c>
      <c r="G7">
        <v>8</v>
      </c>
      <c r="J7">
        <v>200000</v>
      </c>
      <c r="K7">
        <v>600</v>
      </c>
      <c r="L7">
        <v>1200</v>
      </c>
      <c r="M7" s="2">
        <v>1</v>
      </c>
      <c r="N7" t="s">
        <v>16</v>
      </c>
      <c r="O7" s="4">
        <v>2007</v>
      </c>
    </row>
    <row r="8" spans="1:15">
      <c r="B8" t="s">
        <v>17</v>
      </c>
      <c r="G8">
        <v>5</v>
      </c>
      <c r="J8">
        <v>100000</v>
      </c>
      <c r="K8">
        <v>300</v>
      </c>
      <c r="L8" t="s">
        <v>18</v>
      </c>
      <c r="M8" s="2">
        <v>1</v>
      </c>
      <c r="O8">
        <v>2001</v>
      </c>
    </row>
    <row r="9" spans="1:15">
      <c r="B9" t="s">
        <v>19</v>
      </c>
      <c r="G9">
        <v>40</v>
      </c>
      <c r="J9">
        <v>1500000</v>
      </c>
      <c r="K9">
        <v>4500</v>
      </c>
      <c r="L9">
        <v>4500</v>
      </c>
      <c r="M9" s="2">
        <v>0.6</v>
      </c>
      <c r="O9">
        <v>2001</v>
      </c>
    </row>
    <row r="10" spans="1:15">
      <c r="B10" t="s">
        <v>20</v>
      </c>
      <c r="G10">
        <v>40</v>
      </c>
      <c r="J10">
        <v>200000</v>
      </c>
      <c r="K10">
        <v>600</v>
      </c>
      <c r="L10">
        <v>600</v>
      </c>
      <c r="M10" s="2">
        <v>0.6</v>
      </c>
      <c r="O10">
        <v>2001</v>
      </c>
    </row>
    <row r="11" spans="1:15">
      <c r="B11" t="s">
        <v>21</v>
      </c>
      <c r="G11">
        <v>40</v>
      </c>
      <c r="J11">
        <v>800000</v>
      </c>
      <c r="K11">
        <v>2400</v>
      </c>
      <c r="L11">
        <v>2400</v>
      </c>
      <c r="M11" s="2">
        <v>0.6</v>
      </c>
      <c r="O11">
        <v>2001</v>
      </c>
    </row>
    <row r="12" spans="1:15">
      <c r="B12" t="s">
        <v>22</v>
      </c>
      <c r="E12">
        <v>900</v>
      </c>
      <c r="F12" t="s">
        <v>11</v>
      </c>
      <c r="G12">
        <v>25</v>
      </c>
      <c r="H12" t="s">
        <v>23</v>
      </c>
      <c r="L12">
        <v>4800</v>
      </c>
      <c r="M12" s="2">
        <v>0.6</v>
      </c>
    </row>
    <row r="13" spans="1:15">
      <c r="L13" s="7">
        <f>SUM(L5:L12)</f>
        <v>25590</v>
      </c>
      <c r="M13" s="2"/>
    </row>
    <row r="14" spans="1:15">
      <c r="A14" t="s">
        <v>24</v>
      </c>
    </row>
    <row r="15" spans="1:15">
      <c r="B15" t="s">
        <v>25</v>
      </c>
      <c r="G15">
        <v>20</v>
      </c>
      <c r="J15">
        <v>350000</v>
      </c>
      <c r="K15">
        <v>1050</v>
      </c>
      <c r="L15">
        <v>1050</v>
      </c>
      <c r="M15" s="2">
        <v>0.6</v>
      </c>
      <c r="O15">
        <v>2001</v>
      </c>
    </row>
    <row r="16" spans="1:15">
      <c r="M16" s="2"/>
    </row>
    <row r="17" spans="1:15">
      <c r="A17" t="s">
        <v>26</v>
      </c>
    </row>
    <row r="18" spans="1:15">
      <c r="B18" t="s">
        <v>27</v>
      </c>
      <c r="G18">
        <v>40</v>
      </c>
      <c r="J18">
        <v>400000</v>
      </c>
      <c r="K18">
        <v>1200</v>
      </c>
      <c r="L18">
        <v>1200</v>
      </c>
      <c r="M18" s="2">
        <v>0.6</v>
      </c>
      <c r="O18">
        <v>2001</v>
      </c>
    </row>
    <row r="19" spans="1:15">
      <c r="B19" t="s">
        <v>28</v>
      </c>
      <c r="G19">
        <v>40</v>
      </c>
      <c r="J19">
        <v>100000</v>
      </c>
      <c r="K19">
        <v>300</v>
      </c>
      <c r="L19">
        <v>300</v>
      </c>
      <c r="M19" s="2">
        <v>0.6</v>
      </c>
      <c r="O19">
        <v>2001</v>
      </c>
    </row>
    <row r="20" spans="1:15">
      <c r="L20" s="7">
        <f>SUM(L18:L19)</f>
        <v>1500</v>
      </c>
      <c r="M20" s="2"/>
    </row>
    <row r="21" spans="1:15">
      <c r="A21" t="s">
        <v>29</v>
      </c>
    </row>
    <row r="22" spans="1:15">
      <c r="B22" t="s">
        <v>30</v>
      </c>
      <c r="G22">
        <v>40</v>
      </c>
      <c r="J22">
        <v>500000</v>
      </c>
      <c r="K22">
        <v>1500</v>
      </c>
      <c r="L22">
        <v>1500</v>
      </c>
      <c r="M22" s="2">
        <v>0.6</v>
      </c>
      <c r="O22">
        <v>2001</v>
      </c>
    </row>
    <row r="23" spans="1:15">
      <c r="M23" s="2"/>
    </row>
    <row r="24" spans="1:15">
      <c r="A24" t="s">
        <v>31</v>
      </c>
    </row>
    <row r="25" spans="1:15">
      <c r="B25" t="s">
        <v>17</v>
      </c>
      <c r="G25">
        <v>5</v>
      </c>
      <c r="J25">
        <v>150000</v>
      </c>
      <c r="K25">
        <v>300</v>
      </c>
      <c r="L25" t="s">
        <v>18</v>
      </c>
      <c r="M25" s="2">
        <v>1</v>
      </c>
      <c r="O25">
        <v>2003</v>
      </c>
    </row>
    <row r="26" spans="1:15">
      <c r="B26" t="s">
        <v>32</v>
      </c>
      <c r="G26" s="4">
        <v>10</v>
      </c>
      <c r="J26" s="4">
        <v>60000</v>
      </c>
      <c r="K26" s="4">
        <v>180</v>
      </c>
      <c r="L26" s="4">
        <v>3600</v>
      </c>
      <c r="M26" s="2">
        <v>0.6</v>
      </c>
      <c r="O26">
        <v>2007</v>
      </c>
    </row>
    <row r="27" spans="1:15">
      <c r="G27" s="4"/>
      <c r="J27" s="4"/>
      <c r="K27" s="4"/>
      <c r="L27" s="7">
        <f>SUM(L26)</f>
        <v>3600</v>
      </c>
      <c r="M27" s="2"/>
    </row>
    <row r="28" spans="1:15">
      <c r="A28" t="s">
        <v>33</v>
      </c>
    </row>
    <row r="29" spans="1:15">
      <c r="B29" t="s">
        <v>10</v>
      </c>
      <c r="E29" s="4">
        <v>3000</v>
      </c>
      <c r="F29" t="s">
        <v>11</v>
      </c>
      <c r="G29">
        <v>25</v>
      </c>
      <c r="H29">
        <v>65</v>
      </c>
      <c r="J29" s="4">
        <v>1600000</v>
      </c>
      <c r="K29" s="4">
        <v>4800</v>
      </c>
      <c r="L29" s="4">
        <v>4800</v>
      </c>
      <c r="M29" s="2">
        <v>0.6</v>
      </c>
      <c r="O29">
        <v>2005</v>
      </c>
    </row>
    <row r="30" spans="1:15">
      <c r="B30" t="s">
        <v>12</v>
      </c>
      <c r="E30" s="4">
        <v>20</v>
      </c>
      <c r="F30" t="s">
        <v>13</v>
      </c>
      <c r="G30">
        <v>20</v>
      </c>
      <c r="H30" s="5" t="s">
        <v>34</v>
      </c>
      <c r="J30">
        <v>200000</v>
      </c>
      <c r="K30">
        <v>600</v>
      </c>
      <c r="L30">
        <v>1950</v>
      </c>
      <c r="M30" s="2">
        <v>0.6</v>
      </c>
      <c r="O30">
        <v>2005</v>
      </c>
    </row>
    <row r="31" spans="1:15">
      <c r="E31" s="4"/>
      <c r="H31" s="5"/>
      <c r="L31" s="7">
        <f>SUM(L29:L30)</f>
        <v>6750</v>
      </c>
      <c r="M31" s="2"/>
    </row>
    <row r="32" spans="1:15">
      <c r="A32" t="s">
        <v>35</v>
      </c>
    </row>
    <row r="33" spans="1:15">
      <c r="B33" t="s">
        <v>19</v>
      </c>
      <c r="G33">
        <v>40</v>
      </c>
      <c r="J33" s="4">
        <v>1000000</v>
      </c>
      <c r="K33" s="4">
        <v>3000</v>
      </c>
      <c r="L33" s="4">
        <v>3000</v>
      </c>
      <c r="M33" s="6">
        <v>0.6</v>
      </c>
      <c r="O33">
        <v>2006</v>
      </c>
    </row>
    <row r="34" spans="1:15">
      <c r="B34" t="s">
        <v>21</v>
      </c>
      <c r="G34">
        <v>40</v>
      </c>
      <c r="J34" s="4" t="s">
        <v>36</v>
      </c>
      <c r="K34" s="4"/>
      <c r="L34" s="4"/>
      <c r="M34" s="4"/>
      <c r="O34">
        <v>2006</v>
      </c>
    </row>
    <row r="35" spans="1:15">
      <c r="B35" t="s">
        <v>20</v>
      </c>
      <c r="G35">
        <v>40</v>
      </c>
      <c r="J35" s="4" t="s">
        <v>36</v>
      </c>
      <c r="K35" s="4"/>
      <c r="L35" s="4"/>
      <c r="M35" s="4"/>
      <c r="O35">
        <v>2006</v>
      </c>
    </row>
    <row r="36" spans="1:15">
      <c r="B36" t="s">
        <v>25</v>
      </c>
      <c r="G36">
        <v>20</v>
      </c>
      <c r="J36" s="4" t="s">
        <v>36</v>
      </c>
      <c r="K36" s="4"/>
      <c r="L36" s="4"/>
      <c r="M36" s="4"/>
      <c r="O36">
        <v>2006</v>
      </c>
    </row>
    <row r="38" spans="1:15">
      <c r="A38" t="s">
        <v>37</v>
      </c>
      <c r="J38">
        <f>SUM(J5:J37)</f>
        <v>10260000</v>
      </c>
      <c r="K38">
        <f>SUM(K5:K37)</f>
        <v>30630</v>
      </c>
      <c r="L38" s="3">
        <f>SUM(L13+L15+L20+L22+L27+L31+L33)</f>
        <v>42990</v>
      </c>
    </row>
    <row r="40" spans="1:15">
      <c r="A40" t="s">
        <v>38</v>
      </c>
      <c r="B40" t="s">
        <v>39</v>
      </c>
      <c r="C40" s="5" t="s">
        <v>83</v>
      </c>
      <c r="D40" s="5"/>
      <c r="E40" s="5" t="s">
        <v>84</v>
      </c>
      <c r="G40" s="5" t="s">
        <v>42</v>
      </c>
    </row>
    <row r="42" spans="1:15">
      <c r="A42" t="s">
        <v>9</v>
      </c>
      <c r="B42">
        <f>L13</f>
        <v>25590</v>
      </c>
      <c r="C42" s="1">
        <v>0.20949999999999999</v>
      </c>
      <c r="D42" s="10">
        <v>1.2095</v>
      </c>
      <c r="E42" s="8">
        <f t="shared" ref="E42:E48" si="0">B42*D42</f>
        <v>30951.105</v>
      </c>
    </row>
    <row r="43" spans="1:15">
      <c r="A43" t="s">
        <v>24</v>
      </c>
      <c r="B43">
        <v>1050</v>
      </c>
      <c r="C43" s="1">
        <v>0.20949999999999999</v>
      </c>
      <c r="D43" s="10">
        <v>1.2095</v>
      </c>
      <c r="E43" s="8">
        <f t="shared" si="0"/>
        <v>1269.9749999999999</v>
      </c>
      <c r="G43" s="5" t="s">
        <v>43</v>
      </c>
      <c r="H43" s="5"/>
    </row>
    <row r="44" spans="1:15">
      <c r="A44" t="s">
        <v>26</v>
      </c>
      <c r="B44">
        <v>1500</v>
      </c>
      <c r="C44" s="1">
        <v>0.20949999999999999</v>
      </c>
      <c r="D44" s="10">
        <v>1.2095</v>
      </c>
      <c r="E44" s="8">
        <f t="shared" si="0"/>
        <v>1814.25</v>
      </c>
      <c r="G44" s="9" t="s">
        <v>44</v>
      </c>
      <c r="H44">
        <v>601.64</v>
      </c>
    </row>
    <row r="45" spans="1:15">
      <c r="A45" t="s">
        <v>29</v>
      </c>
      <c r="B45">
        <v>1500</v>
      </c>
      <c r="C45" s="1">
        <v>0.20949999999999999</v>
      </c>
      <c r="D45" s="10">
        <v>1.2095</v>
      </c>
      <c r="E45" s="8">
        <f t="shared" si="0"/>
        <v>1814.25</v>
      </c>
      <c r="G45" s="5" t="s">
        <v>85</v>
      </c>
      <c r="H45" s="11">
        <v>727.67</v>
      </c>
    </row>
    <row r="46" spans="1:15">
      <c r="A46" t="s">
        <v>31</v>
      </c>
      <c r="B46">
        <v>3600</v>
      </c>
      <c r="C46" s="1">
        <v>0.20949999999999999</v>
      </c>
      <c r="D46" s="10">
        <v>1.2095</v>
      </c>
      <c r="E46" s="8">
        <f t="shared" si="0"/>
        <v>4354.2</v>
      </c>
    </row>
    <row r="47" spans="1:15">
      <c r="A47" t="s">
        <v>33</v>
      </c>
      <c r="B47">
        <v>6750</v>
      </c>
      <c r="C47" s="1">
        <v>0.20949999999999999</v>
      </c>
      <c r="D47" s="10">
        <v>1.2095</v>
      </c>
      <c r="E47" s="8">
        <f t="shared" si="0"/>
        <v>8164.125</v>
      </c>
      <c r="G47" s="5" t="s">
        <v>46</v>
      </c>
      <c r="H47">
        <f>H45/H44</f>
        <v>1.2094774283624758</v>
      </c>
      <c r="I47" s="1">
        <v>0.20949999999999999</v>
      </c>
    </row>
    <row r="48" spans="1:15">
      <c r="A48" t="s">
        <v>35</v>
      </c>
      <c r="B48">
        <v>3000</v>
      </c>
      <c r="C48" s="1">
        <v>0.20949999999999999</v>
      </c>
      <c r="D48" s="10">
        <v>1.2095</v>
      </c>
      <c r="E48" s="8">
        <f t="shared" si="0"/>
        <v>3628.5</v>
      </c>
    </row>
    <row r="49" spans="2:7">
      <c r="E49" s="8"/>
    </row>
    <row r="50" spans="2:7">
      <c r="B50">
        <f>SUM(B42:B49)</f>
        <v>42990</v>
      </c>
      <c r="E50" s="8">
        <f>SUM(E42:E49)</f>
        <v>51996.404999999999</v>
      </c>
      <c r="F50" s="8"/>
    </row>
    <row r="51" spans="2:7">
      <c r="G51" s="1"/>
    </row>
  </sheetData>
  <pageMargins left="0.74803149606299213" right="0.74803149606299213" top="0.98425196850393704" bottom="0.98425196850393704" header="0.51181102362204722" footer="0.51181102362204722"/>
  <pageSetup paperSize="9" scale="67" orientation="landscape" horizontalDpi="4294967293" verticalDpi="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3:O51"/>
  <sheetViews>
    <sheetView workbookViewId="0">
      <selection activeCell="F50" sqref="F50"/>
    </sheetView>
  </sheetViews>
  <sheetFormatPr defaultRowHeight="12.75"/>
  <cols>
    <col min="2" max="2" width="13.42578125" customWidth="1"/>
    <col min="3" max="4" width="10.5703125" customWidth="1"/>
    <col min="5" max="5" width="12.28515625" bestFit="1" customWidth="1"/>
    <col min="7" max="7" width="15.140625" customWidth="1"/>
    <col min="8" max="8" width="13.5703125" customWidth="1"/>
    <col min="12" max="12" width="11.28515625" customWidth="1"/>
    <col min="14" max="14" width="22" customWidth="1"/>
  </cols>
  <sheetData>
    <row r="3" spans="1:15">
      <c r="E3" t="s">
        <v>0</v>
      </c>
      <c r="G3" t="s">
        <v>1</v>
      </c>
      <c r="H3" t="s">
        <v>2</v>
      </c>
      <c r="I3" t="s">
        <v>3</v>
      </c>
      <c r="J3" t="s">
        <v>4</v>
      </c>
      <c r="K3" s="1">
        <v>3.0000000000000001E-3</v>
      </c>
      <c r="L3" t="s">
        <v>5</v>
      </c>
      <c r="M3" t="s">
        <v>6</v>
      </c>
      <c r="N3" t="s">
        <v>7</v>
      </c>
      <c r="O3" t="s">
        <v>8</v>
      </c>
    </row>
    <row r="4" spans="1:15">
      <c r="A4" t="s">
        <v>9</v>
      </c>
    </row>
    <row r="5" spans="1:15">
      <c r="B5" t="s">
        <v>10</v>
      </c>
      <c r="E5">
        <v>5000</v>
      </c>
      <c r="F5" t="s">
        <v>11</v>
      </c>
      <c r="G5">
        <v>25</v>
      </c>
      <c r="H5">
        <v>65</v>
      </c>
      <c r="J5">
        <v>2600000</v>
      </c>
      <c r="K5">
        <v>7800</v>
      </c>
      <c r="L5">
        <v>7800</v>
      </c>
      <c r="M5" s="2">
        <v>0.6</v>
      </c>
      <c r="O5">
        <v>2001</v>
      </c>
    </row>
    <row r="6" spans="1:15">
      <c r="B6" t="s">
        <v>12</v>
      </c>
      <c r="E6">
        <v>32</v>
      </c>
      <c r="F6" t="s">
        <v>13</v>
      </c>
      <c r="G6">
        <v>20</v>
      </c>
      <c r="H6" t="s">
        <v>14</v>
      </c>
      <c r="J6">
        <v>500000</v>
      </c>
      <c r="K6">
        <v>1500</v>
      </c>
      <c r="L6">
        <v>4290</v>
      </c>
      <c r="M6" s="2">
        <v>0.6</v>
      </c>
      <c r="O6">
        <v>2001</v>
      </c>
    </row>
    <row r="7" spans="1:15">
      <c r="B7" t="s">
        <v>15</v>
      </c>
      <c r="G7">
        <v>8</v>
      </c>
      <c r="J7">
        <v>200000</v>
      </c>
      <c r="K7">
        <v>600</v>
      </c>
      <c r="L7">
        <v>1200</v>
      </c>
      <c r="M7" s="2">
        <v>1</v>
      </c>
      <c r="N7" t="s">
        <v>16</v>
      </c>
      <c r="O7" s="4">
        <v>2007</v>
      </c>
    </row>
    <row r="8" spans="1:15">
      <c r="B8" t="s">
        <v>17</v>
      </c>
      <c r="G8">
        <v>5</v>
      </c>
      <c r="J8">
        <v>100000</v>
      </c>
      <c r="K8">
        <v>300</v>
      </c>
      <c r="L8" t="s">
        <v>18</v>
      </c>
      <c r="M8" s="2">
        <v>1</v>
      </c>
      <c r="O8">
        <v>2001</v>
      </c>
    </row>
    <row r="9" spans="1:15">
      <c r="B9" t="s">
        <v>19</v>
      </c>
      <c r="G9">
        <v>40</v>
      </c>
      <c r="J9">
        <v>1500000</v>
      </c>
      <c r="K9">
        <v>4500</v>
      </c>
      <c r="L9">
        <v>4500</v>
      </c>
      <c r="M9" s="2">
        <v>0.6</v>
      </c>
      <c r="O9">
        <v>2001</v>
      </c>
    </row>
    <row r="10" spans="1:15">
      <c r="B10" t="s">
        <v>20</v>
      </c>
      <c r="G10">
        <v>40</v>
      </c>
      <c r="J10">
        <v>200000</v>
      </c>
      <c r="K10">
        <v>600</v>
      </c>
      <c r="L10">
        <v>600</v>
      </c>
      <c r="M10" s="2">
        <v>0.6</v>
      </c>
      <c r="O10">
        <v>2001</v>
      </c>
    </row>
    <row r="11" spans="1:15">
      <c r="B11" t="s">
        <v>21</v>
      </c>
      <c r="G11">
        <v>40</v>
      </c>
      <c r="J11">
        <v>800000</v>
      </c>
      <c r="K11">
        <v>2400</v>
      </c>
      <c r="L11">
        <v>2400</v>
      </c>
      <c r="M11" s="2">
        <v>0.6</v>
      </c>
      <c r="O11">
        <v>2001</v>
      </c>
    </row>
    <row r="12" spans="1:15">
      <c r="B12" t="s">
        <v>22</v>
      </c>
      <c r="E12">
        <v>900</v>
      </c>
      <c r="F12" t="s">
        <v>11</v>
      </c>
      <c r="G12">
        <v>25</v>
      </c>
      <c r="H12" t="s">
        <v>23</v>
      </c>
      <c r="L12">
        <v>4800</v>
      </c>
      <c r="M12" s="2">
        <v>0.6</v>
      </c>
    </row>
    <row r="13" spans="1:15">
      <c r="L13" s="7">
        <f>SUM(L5:L12)</f>
        <v>25590</v>
      </c>
      <c r="M13" s="2"/>
    </row>
    <row r="14" spans="1:15">
      <c r="A14" t="s">
        <v>24</v>
      </c>
    </row>
    <row r="15" spans="1:15">
      <c r="B15" t="s">
        <v>25</v>
      </c>
      <c r="G15">
        <v>20</v>
      </c>
      <c r="J15">
        <v>350000</v>
      </c>
      <c r="K15">
        <v>1050</v>
      </c>
      <c r="L15">
        <v>1050</v>
      </c>
      <c r="M15" s="2">
        <v>0.6</v>
      </c>
      <c r="O15">
        <v>2001</v>
      </c>
    </row>
    <row r="16" spans="1:15">
      <c r="M16" s="2"/>
    </row>
    <row r="17" spans="1:15">
      <c r="A17" t="s">
        <v>26</v>
      </c>
    </row>
    <row r="18" spans="1:15">
      <c r="B18" t="s">
        <v>27</v>
      </c>
      <c r="G18">
        <v>40</v>
      </c>
      <c r="J18">
        <v>400000</v>
      </c>
      <c r="K18">
        <v>1200</v>
      </c>
      <c r="L18">
        <v>1200</v>
      </c>
      <c r="M18" s="2">
        <v>0.6</v>
      </c>
      <c r="O18">
        <v>2001</v>
      </c>
    </row>
    <row r="19" spans="1:15">
      <c r="B19" t="s">
        <v>28</v>
      </c>
      <c r="G19">
        <v>40</v>
      </c>
      <c r="J19">
        <v>100000</v>
      </c>
      <c r="K19">
        <v>300</v>
      </c>
      <c r="L19">
        <v>300</v>
      </c>
      <c r="M19" s="2">
        <v>0.6</v>
      </c>
      <c r="O19">
        <v>2001</v>
      </c>
    </row>
    <row r="20" spans="1:15">
      <c r="L20" s="7">
        <f>SUM(L18:L19)</f>
        <v>1500</v>
      </c>
      <c r="M20" s="2"/>
    </row>
    <row r="21" spans="1:15">
      <c r="A21" t="s">
        <v>29</v>
      </c>
    </row>
    <row r="22" spans="1:15">
      <c r="B22" t="s">
        <v>30</v>
      </c>
      <c r="G22">
        <v>40</v>
      </c>
      <c r="J22">
        <v>500000</v>
      </c>
      <c r="K22">
        <v>1500</v>
      </c>
      <c r="L22">
        <v>1500</v>
      </c>
      <c r="M22" s="2">
        <v>0.6</v>
      </c>
      <c r="O22">
        <v>2001</v>
      </c>
    </row>
    <row r="23" spans="1:15">
      <c r="M23" s="2"/>
    </row>
    <row r="24" spans="1:15">
      <c r="A24" t="s">
        <v>31</v>
      </c>
    </row>
    <row r="25" spans="1:15">
      <c r="B25" t="s">
        <v>17</v>
      </c>
      <c r="G25">
        <v>5</v>
      </c>
      <c r="J25">
        <v>150000</v>
      </c>
      <c r="K25">
        <v>300</v>
      </c>
      <c r="L25" t="s">
        <v>18</v>
      </c>
      <c r="M25" s="2">
        <v>1</v>
      </c>
      <c r="O25">
        <v>2003</v>
      </c>
    </row>
    <row r="26" spans="1:15">
      <c r="B26" t="s">
        <v>32</v>
      </c>
      <c r="G26" s="4">
        <v>10</v>
      </c>
      <c r="J26" s="4">
        <v>60000</v>
      </c>
      <c r="K26" s="4">
        <v>180</v>
      </c>
      <c r="L26" s="4">
        <v>3600</v>
      </c>
      <c r="M26" s="2">
        <v>0.6</v>
      </c>
      <c r="O26">
        <v>2007</v>
      </c>
    </row>
    <row r="27" spans="1:15">
      <c r="G27" s="4"/>
      <c r="J27" s="4"/>
      <c r="K27" s="4"/>
      <c r="L27" s="7">
        <f>SUM(L26)</f>
        <v>3600</v>
      </c>
      <c r="M27" s="2"/>
    </row>
    <row r="28" spans="1:15">
      <c r="A28" t="s">
        <v>33</v>
      </c>
    </row>
    <row r="29" spans="1:15">
      <c r="B29" t="s">
        <v>10</v>
      </c>
      <c r="E29" s="4">
        <v>3000</v>
      </c>
      <c r="F29" t="s">
        <v>11</v>
      </c>
      <c r="G29">
        <v>25</v>
      </c>
      <c r="H29">
        <v>65</v>
      </c>
      <c r="J29" s="4">
        <v>1600000</v>
      </c>
      <c r="K29" s="4">
        <v>4800</v>
      </c>
      <c r="L29" s="4">
        <v>4800</v>
      </c>
      <c r="M29" s="2">
        <v>0.6</v>
      </c>
      <c r="O29">
        <v>2005</v>
      </c>
    </row>
    <row r="30" spans="1:15">
      <c r="B30" t="s">
        <v>12</v>
      </c>
      <c r="E30" s="4">
        <v>20</v>
      </c>
      <c r="F30" t="s">
        <v>13</v>
      </c>
      <c r="G30">
        <v>20</v>
      </c>
      <c r="H30" s="5" t="s">
        <v>34</v>
      </c>
      <c r="J30">
        <v>200000</v>
      </c>
      <c r="K30">
        <v>600</v>
      </c>
      <c r="L30">
        <v>1950</v>
      </c>
      <c r="M30" s="2">
        <v>0.6</v>
      </c>
      <c r="O30">
        <v>2005</v>
      </c>
    </row>
    <row r="31" spans="1:15">
      <c r="E31" s="4"/>
      <c r="H31" s="5"/>
      <c r="L31" s="7">
        <f>SUM(L29:L30)</f>
        <v>6750</v>
      </c>
      <c r="M31" s="2"/>
    </row>
    <row r="32" spans="1:15">
      <c r="A32" t="s">
        <v>35</v>
      </c>
    </row>
    <row r="33" spans="1:15">
      <c r="B33" t="s">
        <v>19</v>
      </c>
      <c r="G33">
        <v>40</v>
      </c>
      <c r="J33" s="4">
        <v>1000000</v>
      </c>
      <c r="K33" s="4">
        <v>3000</v>
      </c>
      <c r="L33" s="4">
        <v>3000</v>
      </c>
      <c r="M33" s="6">
        <v>0.6</v>
      </c>
      <c r="O33">
        <v>2006</v>
      </c>
    </row>
    <row r="34" spans="1:15">
      <c r="B34" t="s">
        <v>21</v>
      </c>
      <c r="G34">
        <v>40</v>
      </c>
      <c r="J34" s="4" t="s">
        <v>36</v>
      </c>
      <c r="K34" s="4"/>
      <c r="L34" s="4"/>
      <c r="M34" s="4"/>
      <c r="O34">
        <v>2006</v>
      </c>
    </row>
    <row r="35" spans="1:15">
      <c r="B35" t="s">
        <v>20</v>
      </c>
      <c r="G35">
        <v>40</v>
      </c>
      <c r="J35" s="4" t="s">
        <v>36</v>
      </c>
      <c r="K35" s="4"/>
      <c r="L35" s="4"/>
      <c r="M35" s="4"/>
      <c r="O35">
        <v>2006</v>
      </c>
    </row>
    <row r="36" spans="1:15">
      <c r="B36" t="s">
        <v>25</v>
      </c>
      <c r="G36">
        <v>20</v>
      </c>
      <c r="J36" s="4" t="s">
        <v>36</v>
      </c>
      <c r="K36" s="4"/>
      <c r="L36" s="4"/>
      <c r="M36" s="4"/>
      <c r="O36">
        <v>2006</v>
      </c>
    </row>
    <row r="38" spans="1:15">
      <c r="A38" t="s">
        <v>37</v>
      </c>
      <c r="J38">
        <f>SUM(J5:J37)</f>
        <v>10260000</v>
      </c>
      <c r="K38">
        <f>SUM(K5:K37)</f>
        <v>30630</v>
      </c>
      <c r="L38" s="3">
        <f>SUM(L13+L15+L20+L22+L27+L31+L33)</f>
        <v>42990</v>
      </c>
    </row>
    <row r="40" spans="1:15">
      <c r="A40" t="s">
        <v>38</v>
      </c>
      <c r="B40" t="s">
        <v>39</v>
      </c>
      <c r="C40" s="5" t="s">
        <v>86</v>
      </c>
      <c r="D40" s="5"/>
      <c r="E40" s="5" t="s">
        <v>87</v>
      </c>
      <c r="G40" s="5" t="s">
        <v>42</v>
      </c>
    </row>
    <row r="42" spans="1:15">
      <c r="A42" t="s">
        <v>9</v>
      </c>
      <c r="B42">
        <f>L13</f>
        <v>25590</v>
      </c>
      <c r="C42" s="1">
        <v>0.188</v>
      </c>
      <c r="D42" s="10">
        <v>1.1879999999999999</v>
      </c>
      <c r="E42" s="8">
        <f t="shared" ref="E42:E48" si="0">B42*D42</f>
        <v>30400.92</v>
      </c>
    </row>
    <row r="43" spans="1:15">
      <c r="A43" t="s">
        <v>24</v>
      </c>
      <c r="B43">
        <v>1050</v>
      </c>
      <c r="C43" s="1">
        <v>0.188</v>
      </c>
      <c r="D43" s="10">
        <v>1.1879999999999999</v>
      </c>
      <c r="E43" s="8">
        <f t="shared" si="0"/>
        <v>1247.3999999999999</v>
      </c>
      <c r="G43" s="5" t="s">
        <v>43</v>
      </c>
      <c r="H43" s="5"/>
    </row>
    <row r="44" spans="1:15">
      <c r="A44" t="s">
        <v>26</v>
      </c>
      <c r="B44">
        <v>1500</v>
      </c>
      <c r="C44" s="1">
        <v>0.188</v>
      </c>
      <c r="D44" s="10">
        <v>1.1879999999999999</v>
      </c>
      <c r="E44" s="8">
        <f t="shared" si="0"/>
        <v>1782</v>
      </c>
      <c r="G44" s="9" t="s">
        <v>44</v>
      </c>
      <c r="H44">
        <v>601.64</v>
      </c>
    </row>
    <row r="45" spans="1:15">
      <c r="A45" t="s">
        <v>29</v>
      </c>
      <c r="B45">
        <v>1500</v>
      </c>
      <c r="C45" s="1">
        <v>0.188</v>
      </c>
      <c r="D45" s="10">
        <v>1.1879999999999999</v>
      </c>
      <c r="E45" s="8">
        <f t="shared" si="0"/>
        <v>1782</v>
      </c>
      <c r="G45" s="5" t="s">
        <v>88</v>
      </c>
      <c r="H45" s="11">
        <v>714.78</v>
      </c>
    </row>
    <row r="46" spans="1:15">
      <c r="A46" t="s">
        <v>31</v>
      </c>
      <c r="B46">
        <v>3600</v>
      </c>
      <c r="C46" s="1">
        <v>0.188</v>
      </c>
      <c r="D46" s="10">
        <v>1.1879999999999999</v>
      </c>
      <c r="E46" s="8">
        <f t="shared" si="0"/>
        <v>4276.8</v>
      </c>
    </row>
    <row r="47" spans="1:15">
      <c r="A47" t="s">
        <v>33</v>
      </c>
      <c r="B47">
        <v>6750</v>
      </c>
      <c r="C47" s="1">
        <v>0.188</v>
      </c>
      <c r="D47" s="10">
        <v>1.1879999999999999</v>
      </c>
      <c r="E47" s="8">
        <f t="shared" si="0"/>
        <v>8019</v>
      </c>
      <c r="G47" s="5" t="s">
        <v>46</v>
      </c>
      <c r="H47">
        <f>H45/H44</f>
        <v>1.1880526560733993</v>
      </c>
      <c r="I47" s="1">
        <v>0.188</v>
      </c>
    </row>
    <row r="48" spans="1:15">
      <c r="A48" t="s">
        <v>35</v>
      </c>
      <c r="B48">
        <v>3000</v>
      </c>
      <c r="C48" s="1">
        <v>0.188</v>
      </c>
      <c r="D48" s="10">
        <v>1.1879999999999999</v>
      </c>
      <c r="E48" s="8">
        <f t="shared" si="0"/>
        <v>3564</v>
      </c>
    </row>
    <row r="49" spans="2:7">
      <c r="E49" s="8"/>
    </row>
    <row r="50" spans="2:7">
      <c r="B50">
        <f>SUM(B42:B49)</f>
        <v>42990</v>
      </c>
      <c r="E50" s="8">
        <f>SUM(E42:E49)</f>
        <v>51072.12</v>
      </c>
      <c r="F50" s="8"/>
    </row>
    <row r="51" spans="2:7">
      <c r="G51" s="1"/>
    </row>
  </sheetData>
  <pageMargins left="0.74803149606299213" right="0.74803149606299213" top="0.98425196850393704" bottom="0.98425196850393704" header="0.51181102362204722" footer="0.51181102362204722"/>
  <pageSetup paperSize="9" scale="67" orientation="landscape" horizontalDpi="4294967293" verticalDpi="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O51"/>
  <sheetViews>
    <sheetView topLeftCell="A19" workbookViewId="0">
      <selection activeCell="F50" sqref="F50"/>
    </sheetView>
  </sheetViews>
  <sheetFormatPr defaultRowHeight="12.75"/>
  <cols>
    <col min="2" max="2" width="13.42578125" customWidth="1"/>
    <col min="3" max="4" width="10.5703125" customWidth="1"/>
    <col min="5" max="5" width="12.28515625" bestFit="1" customWidth="1"/>
    <col min="7" max="7" width="15.140625" customWidth="1"/>
    <col min="8" max="8" width="13.5703125" customWidth="1"/>
    <col min="12" max="12" width="11.28515625" customWidth="1"/>
    <col min="14" max="14" width="22" customWidth="1"/>
  </cols>
  <sheetData>
    <row r="3" spans="1:15">
      <c r="E3" t="s">
        <v>0</v>
      </c>
      <c r="G3" t="s">
        <v>1</v>
      </c>
      <c r="H3" t="s">
        <v>2</v>
      </c>
      <c r="I3" t="s">
        <v>3</v>
      </c>
      <c r="J3" t="s">
        <v>4</v>
      </c>
      <c r="K3" s="1">
        <v>3.0000000000000001E-3</v>
      </c>
      <c r="L3" t="s">
        <v>5</v>
      </c>
      <c r="M3" t="s">
        <v>6</v>
      </c>
      <c r="N3" t="s">
        <v>7</v>
      </c>
      <c r="O3" t="s">
        <v>8</v>
      </c>
    </row>
    <row r="4" spans="1:15">
      <c r="A4" t="s">
        <v>9</v>
      </c>
    </row>
    <row r="5" spans="1:15">
      <c r="B5" t="s">
        <v>10</v>
      </c>
      <c r="E5">
        <v>5000</v>
      </c>
      <c r="F5" t="s">
        <v>11</v>
      </c>
      <c r="G5">
        <v>25</v>
      </c>
      <c r="H5">
        <v>65</v>
      </c>
      <c r="J5">
        <v>2600000</v>
      </c>
      <c r="K5">
        <v>7800</v>
      </c>
      <c r="L5">
        <v>7800</v>
      </c>
      <c r="M5" s="2">
        <v>0.6</v>
      </c>
      <c r="O5">
        <v>2001</v>
      </c>
    </row>
    <row r="6" spans="1:15">
      <c r="B6" t="s">
        <v>12</v>
      </c>
      <c r="E6">
        <v>32</v>
      </c>
      <c r="F6" t="s">
        <v>13</v>
      </c>
      <c r="G6">
        <v>20</v>
      </c>
      <c r="H6" t="s">
        <v>14</v>
      </c>
      <c r="J6">
        <v>500000</v>
      </c>
      <c r="K6">
        <v>1500</v>
      </c>
      <c r="L6">
        <v>4290</v>
      </c>
      <c r="M6" s="2">
        <v>0.6</v>
      </c>
      <c r="O6">
        <v>2001</v>
      </c>
    </row>
    <row r="7" spans="1:15">
      <c r="B7" t="s">
        <v>15</v>
      </c>
      <c r="G7">
        <v>8</v>
      </c>
      <c r="J7">
        <v>200000</v>
      </c>
      <c r="K7">
        <v>600</v>
      </c>
      <c r="L7">
        <v>1200</v>
      </c>
      <c r="M7" s="2">
        <v>1</v>
      </c>
      <c r="N7" t="s">
        <v>16</v>
      </c>
      <c r="O7" s="4">
        <v>2007</v>
      </c>
    </row>
    <row r="8" spans="1:15">
      <c r="B8" t="s">
        <v>17</v>
      </c>
      <c r="G8">
        <v>5</v>
      </c>
      <c r="J8">
        <v>100000</v>
      </c>
      <c r="K8">
        <v>300</v>
      </c>
      <c r="L8" t="s">
        <v>18</v>
      </c>
      <c r="M8" s="2">
        <v>1</v>
      </c>
      <c r="O8">
        <v>2001</v>
      </c>
    </row>
    <row r="9" spans="1:15">
      <c r="B9" t="s">
        <v>19</v>
      </c>
      <c r="G9">
        <v>40</v>
      </c>
      <c r="J9">
        <v>1500000</v>
      </c>
      <c r="K9">
        <v>4500</v>
      </c>
      <c r="L9">
        <v>4500</v>
      </c>
      <c r="M9" s="2">
        <v>0.6</v>
      </c>
      <c r="O9">
        <v>2001</v>
      </c>
    </row>
    <row r="10" spans="1:15">
      <c r="B10" t="s">
        <v>20</v>
      </c>
      <c r="G10">
        <v>40</v>
      </c>
      <c r="J10">
        <v>200000</v>
      </c>
      <c r="K10">
        <v>600</v>
      </c>
      <c r="L10">
        <v>600</v>
      </c>
      <c r="M10" s="2">
        <v>0.6</v>
      </c>
      <c r="O10">
        <v>2001</v>
      </c>
    </row>
    <row r="11" spans="1:15">
      <c r="B11" t="s">
        <v>21</v>
      </c>
      <c r="G11">
        <v>40</v>
      </c>
      <c r="J11">
        <v>800000</v>
      </c>
      <c r="K11">
        <v>2400</v>
      </c>
      <c r="L11">
        <v>2400</v>
      </c>
      <c r="M11" s="2">
        <v>0.6</v>
      </c>
      <c r="O11">
        <v>2001</v>
      </c>
    </row>
    <row r="12" spans="1:15">
      <c r="B12" t="s">
        <v>22</v>
      </c>
      <c r="E12">
        <v>900</v>
      </c>
      <c r="F12" t="s">
        <v>11</v>
      </c>
      <c r="G12">
        <v>25</v>
      </c>
      <c r="H12" t="s">
        <v>23</v>
      </c>
      <c r="L12">
        <v>4800</v>
      </c>
      <c r="M12" s="2">
        <v>0.6</v>
      </c>
    </row>
    <row r="13" spans="1:15">
      <c r="L13" s="7">
        <f>SUM(L5:L12)</f>
        <v>25590</v>
      </c>
      <c r="M13" s="2"/>
    </row>
    <row r="14" spans="1:15">
      <c r="A14" t="s">
        <v>24</v>
      </c>
    </row>
    <row r="15" spans="1:15">
      <c r="B15" t="s">
        <v>25</v>
      </c>
      <c r="G15">
        <v>20</v>
      </c>
      <c r="J15">
        <v>350000</v>
      </c>
      <c r="K15">
        <v>1050</v>
      </c>
      <c r="L15">
        <v>1050</v>
      </c>
      <c r="M15" s="2">
        <v>0.6</v>
      </c>
      <c r="O15">
        <v>2001</v>
      </c>
    </row>
    <row r="16" spans="1:15">
      <c r="M16" s="2"/>
    </row>
    <row r="17" spans="1:15">
      <c r="A17" t="s">
        <v>26</v>
      </c>
    </row>
    <row r="18" spans="1:15">
      <c r="B18" t="s">
        <v>27</v>
      </c>
      <c r="G18">
        <v>40</v>
      </c>
      <c r="J18">
        <v>400000</v>
      </c>
      <c r="K18">
        <v>1200</v>
      </c>
      <c r="L18">
        <v>1200</v>
      </c>
      <c r="M18" s="2">
        <v>0.6</v>
      </c>
      <c r="O18">
        <v>2001</v>
      </c>
    </row>
    <row r="19" spans="1:15">
      <c r="B19" t="s">
        <v>28</v>
      </c>
      <c r="G19">
        <v>40</v>
      </c>
      <c r="J19">
        <v>100000</v>
      </c>
      <c r="K19">
        <v>300</v>
      </c>
      <c r="L19">
        <v>300</v>
      </c>
      <c r="M19" s="2">
        <v>0.6</v>
      </c>
      <c r="O19">
        <v>2001</v>
      </c>
    </row>
    <row r="20" spans="1:15">
      <c r="L20" s="7">
        <f>SUM(L18:L19)</f>
        <v>1500</v>
      </c>
      <c r="M20" s="2"/>
    </row>
    <row r="21" spans="1:15">
      <c r="A21" t="s">
        <v>29</v>
      </c>
    </row>
    <row r="22" spans="1:15">
      <c r="B22" t="s">
        <v>30</v>
      </c>
      <c r="G22">
        <v>40</v>
      </c>
      <c r="J22">
        <v>500000</v>
      </c>
      <c r="K22">
        <v>1500</v>
      </c>
      <c r="L22">
        <v>1500</v>
      </c>
      <c r="M22" s="2">
        <v>0.6</v>
      </c>
      <c r="O22">
        <v>2001</v>
      </c>
    </row>
    <row r="23" spans="1:15">
      <c r="M23" s="2"/>
    </row>
    <row r="24" spans="1:15">
      <c r="A24" t="s">
        <v>31</v>
      </c>
    </row>
    <row r="25" spans="1:15">
      <c r="B25" t="s">
        <v>17</v>
      </c>
      <c r="G25">
        <v>5</v>
      </c>
      <c r="J25">
        <v>150000</v>
      </c>
      <c r="K25">
        <v>300</v>
      </c>
      <c r="L25" t="s">
        <v>18</v>
      </c>
      <c r="M25" s="2">
        <v>1</v>
      </c>
      <c r="O25">
        <v>2003</v>
      </c>
    </row>
    <row r="26" spans="1:15">
      <c r="B26" t="s">
        <v>32</v>
      </c>
      <c r="G26" s="4">
        <v>10</v>
      </c>
      <c r="J26" s="4">
        <v>60000</v>
      </c>
      <c r="K26" s="4">
        <v>180</v>
      </c>
      <c r="L26" s="4">
        <v>3600</v>
      </c>
      <c r="M26" s="2">
        <v>0.6</v>
      </c>
      <c r="O26">
        <v>2007</v>
      </c>
    </row>
    <row r="27" spans="1:15">
      <c r="G27" s="4"/>
      <c r="J27" s="4"/>
      <c r="K27" s="4"/>
      <c r="L27" s="7">
        <f>SUM(L26)</f>
        <v>3600</v>
      </c>
      <c r="M27" s="2"/>
    </row>
    <row r="28" spans="1:15">
      <c r="A28" t="s">
        <v>33</v>
      </c>
    </row>
    <row r="29" spans="1:15">
      <c r="B29" t="s">
        <v>10</v>
      </c>
      <c r="E29" s="4">
        <v>3000</v>
      </c>
      <c r="F29" t="s">
        <v>11</v>
      </c>
      <c r="G29">
        <v>25</v>
      </c>
      <c r="H29">
        <v>65</v>
      </c>
      <c r="J29" s="4">
        <v>1600000</v>
      </c>
      <c r="K29" s="4">
        <v>4800</v>
      </c>
      <c r="L29" s="4">
        <v>4800</v>
      </c>
      <c r="M29" s="2">
        <v>0.6</v>
      </c>
      <c r="O29">
        <v>2005</v>
      </c>
    </row>
    <row r="30" spans="1:15">
      <c r="B30" t="s">
        <v>12</v>
      </c>
      <c r="E30" s="4">
        <v>20</v>
      </c>
      <c r="F30" t="s">
        <v>13</v>
      </c>
      <c r="G30">
        <v>20</v>
      </c>
      <c r="H30" s="5" t="s">
        <v>34</v>
      </c>
      <c r="J30">
        <v>200000</v>
      </c>
      <c r="K30">
        <v>600</v>
      </c>
      <c r="L30">
        <v>1950</v>
      </c>
      <c r="M30" s="2">
        <v>0.6</v>
      </c>
      <c r="O30">
        <v>2005</v>
      </c>
    </row>
    <row r="31" spans="1:15">
      <c r="E31" s="4"/>
      <c r="H31" s="5"/>
      <c r="L31" s="7">
        <f>SUM(L29:L30)</f>
        <v>6750</v>
      </c>
      <c r="M31" s="2"/>
    </row>
    <row r="32" spans="1:15">
      <c r="A32" t="s">
        <v>35</v>
      </c>
    </row>
    <row r="33" spans="1:15">
      <c r="B33" t="s">
        <v>19</v>
      </c>
      <c r="G33">
        <v>40</v>
      </c>
      <c r="J33" s="4">
        <v>1000000</v>
      </c>
      <c r="K33" s="4">
        <v>3000</v>
      </c>
      <c r="L33" s="4">
        <v>3000</v>
      </c>
      <c r="M33" s="6">
        <v>0.6</v>
      </c>
      <c r="O33">
        <v>2006</v>
      </c>
    </row>
    <row r="34" spans="1:15">
      <c r="B34" t="s">
        <v>21</v>
      </c>
      <c r="G34">
        <v>40</v>
      </c>
      <c r="J34" s="4" t="s">
        <v>36</v>
      </c>
      <c r="K34" s="4"/>
      <c r="L34" s="4"/>
      <c r="M34" s="4"/>
      <c r="O34">
        <v>2006</v>
      </c>
    </row>
    <row r="35" spans="1:15">
      <c r="B35" t="s">
        <v>20</v>
      </c>
      <c r="G35">
        <v>40</v>
      </c>
      <c r="J35" s="4" t="s">
        <v>36</v>
      </c>
      <c r="K35" s="4"/>
      <c r="L35" s="4"/>
      <c r="M35" s="4"/>
      <c r="O35">
        <v>2006</v>
      </c>
    </row>
    <row r="36" spans="1:15">
      <c r="B36" t="s">
        <v>25</v>
      </c>
      <c r="G36">
        <v>20</v>
      </c>
      <c r="J36" s="4" t="s">
        <v>36</v>
      </c>
      <c r="K36" s="4"/>
      <c r="L36" s="4"/>
      <c r="M36" s="4"/>
      <c r="O36">
        <v>2006</v>
      </c>
    </row>
    <row r="38" spans="1:15">
      <c r="A38" t="s">
        <v>37</v>
      </c>
      <c r="J38">
        <f>SUM(J5:J37)</f>
        <v>10260000</v>
      </c>
      <c r="K38">
        <f>SUM(K5:K37)</f>
        <v>30630</v>
      </c>
      <c r="L38" s="3">
        <f>SUM(L13+L15+L20+L22+L27+L31+L33)</f>
        <v>42990</v>
      </c>
    </row>
    <row r="40" spans="1:15">
      <c r="A40" t="s">
        <v>38</v>
      </c>
      <c r="B40" t="s">
        <v>39</v>
      </c>
      <c r="C40" s="5" t="s">
        <v>89</v>
      </c>
      <c r="D40" s="5"/>
      <c r="E40" s="5" t="s">
        <v>90</v>
      </c>
      <c r="G40" s="5" t="s">
        <v>42</v>
      </c>
    </row>
    <row r="42" spans="1:15">
      <c r="A42" t="s">
        <v>9</v>
      </c>
      <c r="B42">
        <f>L13</f>
        <v>25590</v>
      </c>
      <c r="C42" s="1">
        <v>0.16700000000000001</v>
      </c>
      <c r="D42" s="10">
        <v>1.167</v>
      </c>
      <c r="E42" s="8">
        <f t="shared" ref="E42:E48" si="0">B42*D42</f>
        <v>29863.530000000002</v>
      </c>
    </row>
    <row r="43" spans="1:15">
      <c r="A43" t="s">
        <v>24</v>
      </c>
      <c r="B43">
        <v>1050</v>
      </c>
      <c r="C43" s="1">
        <v>0.16700000000000001</v>
      </c>
      <c r="D43" s="10">
        <v>1.167</v>
      </c>
      <c r="E43" s="8">
        <f t="shared" si="0"/>
        <v>1225.3500000000001</v>
      </c>
      <c r="G43" s="5" t="s">
        <v>43</v>
      </c>
      <c r="H43" s="5"/>
    </row>
    <row r="44" spans="1:15">
      <c r="A44" t="s">
        <v>26</v>
      </c>
      <c r="B44">
        <v>1500</v>
      </c>
      <c r="C44" s="1">
        <v>0.16700000000000001</v>
      </c>
      <c r="D44" s="10">
        <v>1.167</v>
      </c>
      <c r="E44" s="8">
        <f t="shared" si="0"/>
        <v>1750.5</v>
      </c>
      <c r="G44" s="9" t="s">
        <v>44</v>
      </c>
      <c r="H44">
        <v>601.64</v>
      </c>
    </row>
    <row r="45" spans="1:15">
      <c r="A45" t="s">
        <v>29</v>
      </c>
      <c r="B45">
        <v>1500</v>
      </c>
      <c r="C45" s="1">
        <v>0.16700000000000001</v>
      </c>
      <c r="D45" s="10">
        <v>1.167</v>
      </c>
      <c r="E45" s="8">
        <f t="shared" si="0"/>
        <v>1750.5</v>
      </c>
      <c r="G45" s="5" t="s">
        <v>91</v>
      </c>
      <c r="H45" s="11">
        <v>702.13</v>
      </c>
    </row>
    <row r="46" spans="1:15">
      <c r="A46" t="s">
        <v>31</v>
      </c>
      <c r="B46">
        <v>3600</v>
      </c>
      <c r="C46" s="1">
        <v>0.16700000000000001</v>
      </c>
      <c r="D46" s="10">
        <v>1.167</v>
      </c>
      <c r="E46" s="8">
        <f t="shared" si="0"/>
        <v>4201.2</v>
      </c>
    </row>
    <row r="47" spans="1:15">
      <c r="A47" t="s">
        <v>33</v>
      </c>
      <c r="B47">
        <v>6750</v>
      </c>
      <c r="C47" s="1">
        <v>0.16700000000000001</v>
      </c>
      <c r="D47" s="10">
        <v>1.167</v>
      </c>
      <c r="E47" s="8">
        <f t="shared" si="0"/>
        <v>7877.25</v>
      </c>
      <c r="G47" s="5" t="s">
        <v>46</v>
      </c>
      <c r="H47">
        <f>H45/H44</f>
        <v>1.1670267934312879</v>
      </c>
      <c r="I47" s="1">
        <v>0.16700000000000001</v>
      </c>
    </row>
    <row r="48" spans="1:15">
      <c r="A48" t="s">
        <v>35</v>
      </c>
      <c r="B48">
        <v>3000</v>
      </c>
      <c r="C48" s="1">
        <v>0.16700000000000001</v>
      </c>
      <c r="D48" s="10">
        <v>1.167</v>
      </c>
      <c r="E48" s="8">
        <f t="shared" si="0"/>
        <v>3501</v>
      </c>
    </row>
    <row r="49" spans="2:7">
      <c r="E49" s="8"/>
    </row>
    <row r="50" spans="2:7">
      <c r="B50">
        <f>SUM(B42:B49)</f>
        <v>42990</v>
      </c>
      <c r="E50" s="8">
        <f>SUM(E42:E49)</f>
        <v>50169.33</v>
      </c>
      <c r="F50" s="8"/>
    </row>
    <row r="51" spans="2:7">
      <c r="G51" s="1"/>
    </row>
  </sheetData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3:O51"/>
  <sheetViews>
    <sheetView topLeftCell="A13" workbookViewId="0">
      <selection activeCell="F50" sqref="F50"/>
    </sheetView>
  </sheetViews>
  <sheetFormatPr defaultRowHeight="12.75"/>
  <cols>
    <col min="2" max="2" width="13.42578125" customWidth="1"/>
    <col min="3" max="3" width="10.5703125" customWidth="1"/>
    <col min="4" max="4" width="10.5703125" hidden="1" customWidth="1"/>
    <col min="5" max="5" width="12.28515625" bestFit="1" customWidth="1"/>
    <col min="7" max="7" width="15.140625" customWidth="1"/>
    <col min="8" max="8" width="13.5703125" customWidth="1"/>
    <col min="12" max="12" width="11.28515625" customWidth="1"/>
    <col min="14" max="14" width="22" customWidth="1"/>
  </cols>
  <sheetData>
    <row r="3" spans="1:15">
      <c r="E3" t="s">
        <v>0</v>
      </c>
      <c r="G3" t="s">
        <v>1</v>
      </c>
      <c r="H3" t="s">
        <v>2</v>
      </c>
      <c r="I3" t="s">
        <v>3</v>
      </c>
      <c r="J3" t="s">
        <v>4</v>
      </c>
      <c r="K3" s="1">
        <v>3.0000000000000001E-3</v>
      </c>
      <c r="L3" t="s">
        <v>5</v>
      </c>
      <c r="M3" t="s">
        <v>6</v>
      </c>
      <c r="N3" t="s">
        <v>7</v>
      </c>
      <c r="O3" t="s">
        <v>8</v>
      </c>
    </row>
    <row r="4" spans="1:15">
      <c r="A4" t="s">
        <v>9</v>
      </c>
    </row>
    <row r="5" spans="1:15">
      <c r="B5" t="s">
        <v>10</v>
      </c>
      <c r="E5">
        <v>5000</v>
      </c>
      <c r="F5" t="s">
        <v>11</v>
      </c>
      <c r="G5">
        <v>25</v>
      </c>
      <c r="H5">
        <v>65</v>
      </c>
      <c r="J5">
        <v>2600000</v>
      </c>
      <c r="K5">
        <v>7800</v>
      </c>
      <c r="L5">
        <v>7800</v>
      </c>
      <c r="M5" s="2">
        <v>0.6</v>
      </c>
      <c r="O5">
        <v>2001</v>
      </c>
    </row>
    <row r="6" spans="1:15">
      <c r="B6" t="s">
        <v>12</v>
      </c>
      <c r="E6">
        <v>32</v>
      </c>
      <c r="F6" t="s">
        <v>13</v>
      </c>
      <c r="G6">
        <v>20</v>
      </c>
      <c r="H6" t="s">
        <v>14</v>
      </c>
      <c r="J6">
        <v>500000</v>
      </c>
      <c r="K6">
        <v>1500</v>
      </c>
      <c r="L6">
        <v>4290</v>
      </c>
      <c r="M6" s="2">
        <v>0.6</v>
      </c>
      <c r="O6">
        <v>2001</v>
      </c>
    </row>
    <row r="7" spans="1:15">
      <c r="B7" t="s">
        <v>15</v>
      </c>
      <c r="G7">
        <v>8</v>
      </c>
      <c r="J7">
        <v>200000</v>
      </c>
      <c r="K7">
        <v>600</v>
      </c>
      <c r="L7">
        <v>1200</v>
      </c>
      <c r="M7" s="2">
        <v>1</v>
      </c>
      <c r="N7" t="s">
        <v>16</v>
      </c>
      <c r="O7" s="4">
        <v>2007</v>
      </c>
    </row>
    <row r="8" spans="1:15">
      <c r="B8" t="s">
        <v>17</v>
      </c>
      <c r="G8">
        <v>5</v>
      </c>
      <c r="J8">
        <v>100000</v>
      </c>
      <c r="K8">
        <v>300</v>
      </c>
      <c r="L8" t="s">
        <v>18</v>
      </c>
      <c r="M8" s="2">
        <v>1</v>
      </c>
      <c r="O8">
        <v>2001</v>
      </c>
    </row>
    <row r="9" spans="1:15">
      <c r="B9" t="s">
        <v>19</v>
      </c>
      <c r="G9">
        <v>40</v>
      </c>
      <c r="J9">
        <v>1500000</v>
      </c>
      <c r="K9">
        <v>4500</v>
      </c>
      <c r="L9">
        <v>4500</v>
      </c>
      <c r="M9" s="2">
        <v>0.6</v>
      </c>
      <c r="O9">
        <v>2001</v>
      </c>
    </row>
    <row r="10" spans="1:15">
      <c r="B10" t="s">
        <v>20</v>
      </c>
      <c r="G10">
        <v>40</v>
      </c>
      <c r="J10">
        <v>200000</v>
      </c>
      <c r="K10">
        <v>600</v>
      </c>
      <c r="L10">
        <v>600</v>
      </c>
      <c r="M10" s="2">
        <v>0.6</v>
      </c>
      <c r="O10">
        <v>2001</v>
      </c>
    </row>
    <row r="11" spans="1:15">
      <c r="B11" t="s">
        <v>21</v>
      </c>
      <c r="G11">
        <v>40</v>
      </c>
      <c r="J11">
        <v>800000</v>
      </c>
      <c r="K11">
        <v>2400</v>
      </c>
      <c r="L11">
        <v>2400</v>
      </c>
      <c r="M11" s="2">
        <v>0.6</v>
      </c>
      <c r="O11">
        <v>2001</v>
      </c>
    </row>
    <row r="12" spans="1:15">
      <c r="B12" t="s">
        <v>22</v>
      </c>
      <c r="E12">
        <v>900</v>
      </c>
      <c r="F12" t="s">
        <v>11</v>
      </c>
      <c r="G12">
        <v>25</v>
      </c>
      <c r="H12" t="s">
        <v>23</v>
      </c>
      <c r="L12">
        <v>4800</v>
      </c>
      <c r="M12" s="2">
        <v>0.6</v>
      </c>
    </row>
    <row r="13" spans="1:15">
      <c r="L13" s="7">
        <f>SUM(L5:L12)</f>
        <v>25590</v>
      </c>
      <c r="M13" s="2"/>
    </row>
    <row r="14" spans="1:15">
      <c r="A14" t="s">
        <v>24</v>
      </c>
    </row>
    <row r="15" spans="1:15">
      <c r="B15" t="s">
        <v>25</v>
      </c>
      <c r="G15">
        <v>20</v>
      </c>
      <c r="J15">
        <v>350000</v>
      </c>
      <c r="K15">
        <v>1050</v>
      </c>
      <c r="L15">
        <v>1050</v>
      </c>
      <c r="M15" s="2">
        <v>0.6</v>
      </c>
      <c r="O15">
        <v>2001</v>
      </c>
    </row>
    <row r="16" spans="1:15">
      <c r="M16" s="2"/>
    </row>
    <row r="17" spans="1:15">
      <c r="A17" t="s">
        <v>26</v>
      </c>
    </row>
    <row r="18" spans="1:15">
      <c r="B18" t="s">
        <v>27</v>
      </c>
      <c r="G18">
        <v>40</v>
      </c>
      <c r="J18">
        <v>400000</v>
      </c>
      <c r="K18">
        <v>1200</v>
      </c>
      <c r="L18">
        <v>1200</v>
      </c>
      <c r="M18" s="2">
        <v>0.6</v>
      </c>
      <c r="O18">
        <v>2001</v>
      </c>
    </row>
    <row r="19" spans="1:15">
      <c r="B19" t="s">
        <v>28</v>
      </c>
      <c r="G19">
        <v>40</v>
      </c>
      <c r="J19">
        <v>100000</v>
      </c>
      <c r="K19">
        <v>300</v>
      </c>
      <c r="L19">
        <v>300</v>
      </c>
      <c r="M19" s="2">
        <v>0.6</v>
      </c>
      <c r="O19">
        <v>2001</v>
      </c>
    </row>
    <row r="20" spans="1:15">
      <c r="L20" s="7">
        <f>SUM(L18:L19)</f>
        <v>1500</v>
      </c>
      <c r="M20" s="2"/>
    </row>
    <row r="21" spans="1:15">
      <c r="A21" t="s">
        <v>29</v>
      </c>
    </row>
    <row r="22" spans="1:15">
      <c r="B22" t="s">
        <v>30</v>
      </c>
      <c r="G22">
        <v>40</v>
      </c>
      <c r="J22">
        <v>500000</v>
      </c>
      <c r="K22">
        <v>1500</v>
      </c>
      <c r="L22">
        <v>1500</v>
      </c>
      <c r="M22" s="2">
        <v>0.6</v>
      </c>
      <c r="O22">
        <v>2001</v>
      </c>
    </row>
    <row r="23" spans="1:15">
      <c r="M23" s="2"/>
    </row>
    <row r="24" spans="1:15">
      <c r="A24" t="s">
        <v>31</v>
      </c>
    </row>
    <row r="25" spans="1:15">
      <c r="B25" t="s">
        <v>17</v>
      </c>
      <c r="G25">
        <v>5</v>
      </c>
      <c r="J25">
        <v>150000</v>
      </c>
      <c r="K25">
        <v>300</v>
      </c>
      <c r="L25" t="s">
        <v>18</v>
      </c>
      <c r="M25" s="2">
        <v>1</v>
      </c>
      <c r="O25">
        <v>2003</v>
      </c>
    </row>
    <row r="26" spans="1:15">
      <c r="B26" t="s">
        <v>32</v>
      </c>
      <c r="G26" s="4">
        <v>10</v>
      </c>
      <c r="J26" s="4">
        <v>60000</v>
      </c>
      <c r="K26" s="4">
        <v>180</v>
      </c>
      <c r="L26" s="4">
        <v>3600</v>
      </c>
      <c r="M26" s="2">
        <v>0.6</v>
      </c>
      <c r="O26">
        <v>2007</v>
      </c>
    </row>
    <row r="27" spans="1:15">
      <c r="G27" s="4"/>
      <c r="J27" s="4"/>
      <c r="K27" s="4"/>
      <c r="L27" s="7">
        <f>SUM(L26)</f>
        <v>3600</v>
      </c>
      <c r="M27" s="2"/>
    </row>
    <row r="28" spans="1:15">
      <c r="A28" t="s">
        <v>33</v>
      </c>
    </row>
    <row r="29" spans="1:15">
      <c r="B29" t="s">
        <v>10</v>
      </c>
      <c r="E29" s="4">
        <v>3000</v>
      </c>
      <c r="F29" t="s">
        <v>11</v>
      </c>
      <c r="G29">
        <v>25</v>
      </c>
      <c r="H29">
        <v>65</v>
      </c>
      <c r="J29" s="4">
        <v>1600000</v>
      </c>
      <c r="K29" s="4">
        <v>4800</v>
      </c>
      <c r="L29" s="4">
        <v>4800</v>
      </c>
      <c r="M29" s="2">
        <v>0.6</v>
      </c>
      <c r="O29">
        <v>2005</v>
      </c>
    </row>
    <row r="30" spans="1:15">
      <c r="B30" t="s">
        <v>12</v>
      </c>
      <c r="E30" s="4">
        <v>20</v>
      </c>
      <c r="F30" t="s">
        <v>13</v>
      </c>
      <c r="G30">
        <v>20</v>
      </c>
      <c r="H30" s="5" t="s">
        <v>34</v>
      </c>
      <c r="J30">
        <v>200000</v>
      </c>
      <c r="K30">
        <v>600</v>
      </c>
      <c r="L30">
        <v>1950</v>
      </c>
      <c r="M30" s="2">
        <v>0.6</v>
      </c>
      <c r="O30">
        <v>2005</v>
      </c>
    </row>
    <row r="31" spans="1:15">
      <c r="E31" s="4"/>
      <c r="H31" s="5"/>
      <c r="L31" s="7">
        <f>SUM(L29:L30)</f>
        <v>6750</v>
      </c>
      <c r="M31" s="2"/>
    </row>
    <row r="32" spans="1:15">
      <c r="A32" t="s">
        <v>35</v>
      </c>
    </row>
    <row r="33" spans="1:15">
      <c r="B33" t="s">
        <v>19</v>
      </c>
      <c r="G33">
        <v>40</v>
      </c>
      <c r="J33" s="4">
        <v>1000000</v>
      </c>
      <c r="K33" s="4">
        <v>3000</v>
      </c>
      <c r="L33" s="4">
        <v>3000</v>
      </c>
      <c r="M33" s="6">
        <v>0.6</v>
      </c>
      <c r="O33">
        <v>2006</v>
      </c>
    </row>
    <row r="34" spans="1:15">
      <c r="B34" t="s">
        <v>21</v>
      </c>
      <c r="G34">
        <v>40</v>
      </c>
      <c r="J34" s="4" t="s">
        <v>36</v>
      </c>
      <c r="K34" s="4"/>
      <c r="L34" s="4"/>
      <c r="M34" s="4"/>
      <c r="O34">
        <v>2006</v>
      </c>
    </row>
    <row r="35" spans="1:15">
      <c r="B35" t="s">
        <v>20</v>
      </c>
      <c r="G35">
        <v>40</v>
      </c>
      <c r="J35" s="4" t="s">
        <v>36</v>
      </c>
      <c r="K35" s="4"/>
      <c r="L35" s="4"/>
      <c r="M35" s="4"/>
      <c r="O35">
        <v>2006</v>
      </c>
    </row>
    <row r="36" spans="1:15">
      <c r="B36" t="s">
        <v>25</v>
      </c>
      <c r="G36">
        <v>20</v>
      </c>
      <c r="J36" s="4" t="s">
        <v>36</v>
      </c>
      <c r="K36" s="4"/>
      <c r="L36" s="4"/>
      <c r="M36" s="4"/>
      <c r="O36">
        <v>2006</v>
      </c>
    </row>
    <row r="38" spans="1:15">
      <c r="A38" t="s">
        <v>37</v>
      </c>
      <c r="J38">
        <f>SUM(J5:J37)</f>
        <v>10260000</v>
      </c>
      <c r="K38">
        <f>SUM(K5:K37)</f>
        <v>30630</v>
      </c>
      <c r="L38" s="3">
        <f>SUM(L13+L15+L20+L22+L27+L31+L33)</f>
        <v>42990</v>
      </c>
    </row>
    <row r="40" spans="1:15">
      <c r="A40" t="s">
        <v>38</v>
      </c>
      <c r="B40" t="s">
        <v>39</v>
      </c>
      <c r="C40" s="5" t="s">
        <v>92</v>
      </c>
      <c r="D40" s="5"/>
      <c r="E40" s="5" t="s">
        <v>93</v>
      </c>
      <c r="G40" s="5" t="s">
        <v>42</v>
      </c>
    </row>
    <row r="42" spans="1:15">
      <c r="A42" t="s">
        <v>9</v>
      </c>
      <c r="B42">
        <f>L13</f>
        <v>25590</v>
      </c>
      <c r="C42" s="1">
        <v>0.13669999999999999</v>
      </c>
      <c r="D42" s="10">
        <v>1.1367</v>
      </c>
      <c r="E42" s="8">
        <f>B42*D42</f>
        <v>29088.153000000002</v>
      </c>
    </row>
    <row r="43" spans="1:15">
      <c r="A43" t="s">
        <v>24</v>
      </c>
      <c r="B43">
        <v>1050</v>
      </c>
      <c r="C43" s="1">
        <v>0.13669999999999999</v>
      </c>
      <c r="D43" s="10">
        <v>1.1367</v>
      </c>
      <c r="E43" s="8">
        <f t="shared" ref="E43:E48" si="0">B43*D43</f>
        <v>1193.5350000000001</v>
      </c>
      <c r="G43" s="5" t="s">
        <v>43</v>
      </c>
      <c r="H43" s="5"/>
    </row>
    <row r="44" spans="1:15">
      <c r="A44" t="s">
        <v>26</v>
      </c>
      <c r="B44">
        <v>1500</v>
      </c>
      <c r="C44" s="1">
        <v>0.13669999999999999</v>
      </c>
      <c r="D44" s="10">
        <v>1.1367</v>
      </c>
      <c r="E44" s="8">
        <f t="shared" si="0"/>
        <v>1705.05</v>
      </c>
      <c r="G44" s="9" t="s">
        <v>44</v>
      </c>
      <c r="H44">
        <v>601.64</v>
      </c>
    </row>
    <row r="45" spans="1:15">
      <c r="A45" t="s">
        <v>29</v>
      </c>
      <c r="B45">
        <v>1500</v>
      </c>
      <c r="C45" s="1">
        <v>0.13669999999999999</v>
      </c>
      <c r="D45" s="10">
        <v>1.1367</v>
      </c>
      <c r="E45" s="8">
        <f t="shared" si="0"/>
        <v>1705.05</v>
      </c>
      <c r="G45" s="5" t="s">
        <v>94</v>
      </c>
      <c r="H45">
        <v>683.91</v>
      </c>
    </row>
    <row r="46" spans="1:15">
      <c r="A46" t="s">
        <v>31</v>
      </c>
      <c r="B46">
        <v>3600</v>
      </c>
      <c r="C46" s="1">
        <v>0.13669999999999999</v>
      </c>
      <c r="D46" s="10">
        <v>1.1367</v>
      </c>
      <c r="E46" s="8">
        <f t="shared" si="0"/>
        <v>4092.1200000000003</v>
      </c>
    </row>
    <row r="47" spans="1:15">
      <c r="A47" t="s">
        <v>33</v>
      </c>
      <c r="B47">
        <v>6750</v>
      </c>
      <c r="C47" s="1">
        <v>0.13669999999999999</v>
      </c>
      <c r="D47" s="10">
        <v>1.1367</v>
      </c>
      <c r="E47" s="8">
        <f t="shared" si="0"/>
        <v>7672.7250000000004</v>
      </c>
      <c r="G47" s="5" t="s">
        <v>46</v>
      </c>
      <c r="H47">
        <f>H45/H44</f>
        <v>1.1367429027325311</v>
      </c>
      <c r="I47" s="1">
        <v>0.13669999999999999</v>
      </c>
    </row>
    <row r="48" spans="1:15">
      <c r="A48" t="s">
        <v>35</v>
      </c>
      <c r="B48">
        <v>3000</v>
      </c>
      <c r="C48" s="1">
        <v>0.13669999999999999</v>
      </c>
      <c r="D48" s="10">
        <v>1.1367</v>
      </c>
      <c r="E48" s="8">
        <f t="shared" si="0"/>
        <v>3410.1</v>
      </c>
    </row>
    <row r="49" spans="2:7">
      <c r="E49" s="8"/>
    </row>
    <row r="50" spans="2:7">
      <c r="B50">
        <f>SUM(B42:B49)</f>
        <v>42990</v>
      </c>
      <c r="E50" s="8">
        <f>SUM(E42:E49)</f>
        <v>48866.733</v>
      </c>
      <c r="F50" s="8"/>
    </row>
    <row r="51" spans="2:7">
      <c r="G51" s="1"/>
    </row>
  </sheetData>
  <pageMargins left="0.74803149606299213" right="0.74803149606299213" top="0.98425196850393704" bottom="0.98425196850393704" header="0.51181102362204722" footer="0.51181102362204722"/>
  <pageSetup paperSize="9" scale="67" orientation="landscape" horizontalDpi="4294967293" verticalDpi="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3:N50"/>
  <sheetViews>
    <sheetView topLeftCell="B22" workbookViewId="0">
      <selection activeCell="K38" sqref="K38"/>
    </sheetView>
  </sheetViews>
  <sheetFormatPr defaultRowHeight="12.75"/>
  <cols>
    <col min="2" max="2" width="13.42578125" customWidth="1"/>
    <col min="3" max="3" width="10.5703125" customWidth="1"/>
    <col min="4" max="4" width="12.28515625" bestFit="1" customWidth="1"/>
    <col min="6" max="6" width="15.140625" customWidth="1"/>
    <col min="7" max="7" width="13.5703125" customWidth="1"/>
    <col min="11" max="11" width="11.28515625" customWidth="1"/>
    <col min="13" max="13" width="22" customWidth="1"/>
  </cols>
  <sheetData>
    <row r="3" spans="1:14">
      <c r="D3" t="s">
        <v>0</v>
      </c>
      <c r="F3" t="s">
        <v>1</v>
      </c>
      <c r="G3" t="s">
        <v>2</v>
      </c>
      <c r="H3" t="s">
        <v>3</v>
      </c>
      <c r="I3" t="s">
        <v>4</v>
      </c>
      <c r="J3" s="1">
        <v>3.0000000000000001E-3</v>
      </c>
      <c r="K3" t="s">
        <v>5</v>
      </c>
      <c r="L3" t="s">
        <v>6</v>
      </c>
      <c r="M3" t="s">
        <v>7</v>
      </c>
      <c r="N3" t="s">
        <v>8</v>
      </c>
    </row>
    <row r="4" spans="1:14">
      <c r="A4" t="s">
        <v>9</v>
      </c>
    </row>
    <row r="5" spans="1:14">
      <c r="B5" t="s">
        <v>10</v>
      </c>
      <c r="D5">
        <v>5000</v>
      </c>
      <c r="E5" t="s">
        <v>11</v>
      </c>
      <c r="F5">
        <v>25</v>
      </c>
      <c r="G5">
        <v>65</v>
      </c>
      <c r="I5">
        <v>2600000</v>
      </c>
      <c r="J5">
        <v>7800</v>
      </c>
      <c r="K5">
        <v>7800</v>
      </c>
      <c r="L5" s="2">
        <v>0.6</v>
      </c>
      <c r="N5">
        <v>2001</v>
      </c>
    </row>
    <row r="6" spans="1:14">
      <c r="B6" t="s">
        <v>12</v>
      </c>
      <c r="D6">
        <v>32</v>
      </c>
      <c r="E6" t="s">
        <v>13</v>
      </c>
      <c r="F6">
        <v>20</v>
      </c>
      <c r="G6" t="s">
        <v>14</v>
      </c>
      <c r="I6">
        <v>500000</v>
      </c>
      <c r="J6">
        <v>1500</v>
      </c>
      <c r="K6">
        <v>4290</v>
      </c>
      <c r="L6" s="2">
        <v>0.6</v>
      </c>
      <c r="N6">
        <v>2001</v>
      </c>
    </row>
    <row r="7" spans="1:14">
      <c r="B7" t="s">
        <v>15</v>
      </c>
      <c r="F7">
        <v>8</v>
      </c>
      <c r="I7">
        <v>200000</v>
      </c>
      <c r="J7">
        <v>600</v>
      </c>
      <c r="K7">
        <v>1200</v>
      </c>
      <c r="L7" s="2">
        <v>1</v>
      </c>
      <c r="M7" t="s">
        <v>16</v>
      </c>
      <c r="N7" s="4">
        <v>2007</v>
      </c>
    </row>
    <row r="8" spans="1:14">
      <c r="B8" t="s">
        <v>17</v>
      </c>
      <c r="F8">
        <v>5</v>
      </c>
      <c r="I8">
        <v>100000</v>
      </c>
      <c r="J8">
        <v>300</v>
      </c>
      <c r="K8" t="s">
        <v>18</v>
      </c>
      <c r="L8" s="2">
        <v>1</v>
      </c>
      <c r="N8">
        <v>2001</v>
      </c>
    </row>
    <row r="9" spans="1:14">
      <c r="B9" t="s">
        <v>19</v>
      </c>
      <c r="F9">
        <v>40</v>
      </c>
      <c r="I9">
        <v>1500000</v>
      </c>
      <c r="J9">
        <v>4500</v>
      </c>
      <c r="K9">
        <v>4500</v>
      </c>
      <c r="L9" s="2">
        <v>0.6</v>
      </c>
      <c r="N9">
        <v>2001</v>
      </c>
    </row>
    <row r="10" spans="1:14">
      <c r="B10" t="s">
        <v>20</v>
      </c>
      <c r="F10">
        <v>40</v>
      </c>
      <c r="I10">
        <v>200000</v>
      </c>
      <c r="J10">
        <v>600</v>
      </c>
      <c r="K10">
        <v>600</v>
      </c>
      <c r="L10" s="2">
        <v>0.6</v>
      </c>
      <c r="N10">
        <v>2001</v>
      </c>
    </row>
    <row r="11" spans="1:14">
      <c r="B11" t="s">
        <v>21</v>
      </c>
      <c r="F11">
        <v>40</v>
      </c>
      <c r="I11">
        <v>800000</v>
      </c>
      <c r="J11">
        <v>2400</v>
      </c>
      <c r="K11">
        <v>2400</v>
      </c>
      <c r="L11" s="2">
        <v>0.6</v>
      </c>
      <c r="N11">
        <v>2001</v>
      </c>
    </row>
    <row r="12" spans="1:14">
      <c r="B12" t="s">
        <v>22</v>
      </c>
      <c r="D12">
        <v>900</v>
      </c>
      <c r="E12" t="s">
        <v>11</v>
      </c>
      <c r="F12">
        <v>25</v>
      </c>
      <c r="G12" t="s">
        <v>23</v>
      </c>
      <c r="K12">
        <v>4800</v>
      </c>
      <c r="L12" s="2">
        <v>0.6</v>
      </c>
    </row>
    <row r="13" spans="1:14">
      <c r="K13" s="7">
        <f>SUM(K5:K12)</f>
        <v>25590</v>
      </c>
      <c r="L13" s="2"/>
    </row>
    <row r="14" spans="1:14">
      <c r="A14" t="s">
        <v>24</v>
      </c>
    </row>
    <row r="15" spans="1:14">
      <c r="B15" t="s">
        <v>25</v>
      </c>
      <c r="F15">
        <v>20</v>
      </c>
      <c r="I15">
        <v>350000</v>
      </c>
      <c r="J15">
        <v>1050</v>
      </c>
      <c r="K15">
        <v>1050</v>
      </c>
      <c r="L15" s="2">
        <v>0.6</v>
      </c>
      <c r="N15">
        <v>2001</v>
      </c>
    </row>
    <row r="16" spans="1:14">
      <c r="L16" s="2"/>
    </row>
    <row r="17" spans="1:14">
      <c r="A17" t="s">
        <v>26</v>
      </c>
    </row>
    <row r="18" spans="1:14">
      <c r="B18" t="s">
        <v>27</v>
      </c>
      <c r="F18">
        <v>40</v>
      </c>
      <c r="I18">
        <v>400000</v>
      </c>
      <c r="J18">
        <v>1200</v>
      </c>
      <c r="K18">
        <v>1200</v>
      </c>
      <c r="L18" s="2">
        <v>0.6</v>
      </c>
      <c r="N18">
        <v>2001</v>
      </c>
    </row>
    <row r="19" spans="1:14">
      <c r="B19" t="s">
        <v>28</v>
      </c>
      <c r="F19">
        <v>40</v>
      </c>
      <c r="I19">
        <v>100000</v>
      </c>
      <c r="J19">
        <v>300</v>
      </c>
      <c r="K19">
        <v>300</v>
      </c>
      <c r="L19" s="2">
        <v>0.6</v>
      </c>
      <c r="N19">
        <v>2001</v>
      </c>
    </row>
    <row r="20" spans="1:14">
      <c r="K20" s="7">
        <f>SUM(K18:K19)</f>
        <v>1500</v>
      </c>
      <c r="L20" s="2"/>
    </row>
    <row r="21" spans="1:14">
      <c r="A21" t="s">
        <v>29</v>
      </c>
    </row>
    <row r="22" spans="1:14">
      <c r="B22" t="s">
        <v>30</v>
      </c>
      <c r="F22">
        <v>40</v>
      </c>
      <c r="I22">
        <v>500000</v>
      </c>
      <c r="J22">
        <v>1500</v>
      </c>
      <c r="K22">
        <v>1500</v>
      </c>
      <c r="L22" s="2">
        <v>0.6</v>
      </c>
      <c r="N22">
        <v>2001</v>
      </c>
    </row>
    <row r="23" spans="1:14">
      <c r="L23" s="2"/>
    </row>
    <row r="24" spans="1:14">
      <c r="A24" t="s">
        <v>31</v>
      </c>
    </row>
    <row r="25" spans="1:14">
      <c r="B25" t="s">
        <v>17</v>
      </c>
      <c r="F25">
        <v>5</v>
      </c>
      <c r="I25">
        <v>150000</v>
      </c>
      <c r="J25">
        <v>300</v>
      </c>
      <c r="K25" t="s">
        <v>18</v>
      </c>
      <c r="L25" s="2">
        <v>1</v>
      </c>
      <c r="N25">
        <v>2003</v>
      </c>
    </row>
    <row r="26" spans="1:14">
      <c r="B26" t="s">
        <v>32</v>
      </c>
      <c r="F26" s="4">
        <v>10</v>
      </c>
      <c r="I26" s="4">
        <v>60000</v>
      </c>
      <c r="J26" s="4">
        <v>180</v>
      </c>
      <c r="K26" s="4">
        <v>3600</v>
      </c>
      <c r="L26" s="2">
        <v>0.6</v>
      </c>
      <c r="N26">
        <v>2007</v>
      </c>
    </row>
    <row r="27" spans="1:14">
      <c r="F27" s="4"/>
      <c r="I27" s="4"/>
      <c r="J27" s="4"/>
      <c r="K27" s="7">
        <f>SUM(K26)</f>
        <v>3600</v>
      </c>
      <c r="L27" s="2"/>
    </row>
    <row r="28" spans="1:14">
      <c r="A28" t="s">
        <v>33</v>
      </c>
    </row>
    <row r="29" spans="1:14">
      <c r="B29" t="s">
        <v>10</v>
      </c>
      <c r="D29" s="4">
        <v>3000</v>
      </c>
      <c r="E29" t="s">
        <v>11</v>
      </c>
      <c r="F29">
        <v>25</v>
      </c>
      <c r="G29">
        <v>65</v>
      </c>
      <c r="I29" s="4">
        <v>1600000</v>
      </c>
      <c r="J29" s="4">
        <v>4800</v>
      </c>
      <c r="K29" s="4">
        <v>4800</v>
      </c>
      <c r="L29" s="2">
        <v>0.6</v>
      </c>
      <c r="N29">
        <v>2005</v>
      </c>
    </row>
    <row r="30" spans="1:14">
      <c r="B30" t="s">
        <v>12</v>
      </c>
      <c r="D30" s="4">
        <v>20</v>
      </c>
      <c r="E30" t="s">
        <v>13</v>
      </c>
      <c r="F30">
        <v>20</v>
      </c>
      <c r="G30" s="5" t="s">
        <v>34</v>
      </c>
      <c r="I30">
        <v>200000</v>
      </c>
      <c r="J30">
        <v>600</v>
      </c>
      <c r="K30">
        <v>1950</v>
      </c>
      <c r="L30" s="2">
        <v>0.6</v>
      </c>
      <c r="N30">
        <v>2005</v>
      </c>
    </row>
    <row r="31" spans="1:14">
      <c r="D31" s="4"/>
      <c r="G31" s="5"/>
      <c r="K31" s="7">
        <f>SUM(K29:K30)</f>
        <v>6750</v>
      </c>
      <c r="L31" s="2"/>
    </row>
    <row r="32" spans="1:14">
      <c r="A32" t="s">
        <v>35</v>
      </c>
    </row>
    <row r="33" spans="1:14">
      <c r="B33" t="s">
        <v>19</v>
      </c>
      <c r="F33">
        <v>40</v>
      </c>
      <c r="I33" s="4">
        <v>1000000</v>
      </c>
      <c r="J33" s="4">
        <v>3000</v>
      </c>
      <c r="K33" s="4">
        <v>3000</v>
      </c>
      <c r="L33" s="6">
        <v>0.6</v>
      </c>
      <c r="N33">
        <v>2006</v>
      </c>
    </row>
    <row r="34" spans="1:14">
      <c r="B34" t="s">
        <v>21</v>
      </c>
      <c r="F34">
        <v>40</v>
      </c>
      <c r="I34" s="4" t="s">
        <v>36</v>
      </c>
      <c r="J34" s="4"/>
      <c r="K34" s="4"/>
      <c r="L34" s="4"/>
      <c r="N34">
        <v>2006</v>
      </c>
    </row>
    <row r="35" spans="1:14">
      <c r="B35" t="s">
        <v>20</v>
      </c>
      <c r="F35">
        <v>40</v>
      </c>
      <c r="I35" s="4" t="s">
        <v>36</v>
      </c>
      <c r="J35" s="4"/>
      <c r="K35" s="4"/>
      <c r="L35" s="4"/>
      <c r="N35">
        <v>2006</v>
      </c>
    </row>
    <row r="36" spans="1:14">
      <c r="B36" t="s">
        <v>25</v>
      </c>
      <c r="F36">
        <v>20</v>
      </c>
      <c r="I36" s="4" t="s">
        <v>36</v>
      </c>
      <c r="J36" s="4"/>
      <c r="K36" s="4"/>
      <c r="L36" s="4"/>
      <c r="N36">
        <v>2006</v>
      </c>
    </row>
    <row r="38" spans="1:14">
      <c r="A38" t="s">
        <v>37</v>
      </c>
      <c r="I38">
        <f>SUM(I5:I37)</f>
        <v>10260000</v>
      </c>
      <c r="J38">
        <f>SUM(J5:J37)</f>
        <v>30630</v>
      </c>
      <c r="K38" s="3">
        <f>SUM(K13+K15+K20+K22+K27+K31+K33)</f>
        <v>42990</v>
      </c>
    </row>
    <row r="40" spans="1:14">
      <c r="A40" t="s">
        <v>38</v>
      </c>
      <c r="B40" t="s">
        <v>39</v>
      </c>
      <c r="C40" s="5" t="s">
        <v>95</v>
      </c>
      <c r="D40" s="5" t="s">
        <v>96</v>
      </c>
      <c r="F40" s="5" t="s">
        <v>42</v>
      </c>
    </row>
    <row r="42" spans="1:14">
      <c r="A42" t="s">
        <v>9</v>
      </c>
      <c r="B42">
        <f>K13</f>
        <v>25590</v>
      </c>
      <c r="C42" s="1">
        <v>9.2399999999999996E-2</v>
      </c>
      <c r="D42" s="8">
        <f>B42*1.0924</f>
        <v>27954.516</v>
      </c>
    </row>
    <row r="43" spans="1:14">
      <c r="A43" t="s">
        <v>24</v>
      </c>
      <c r="B43">
        <v>1050</v>
      </c>
      <c r="C43" s="1">
        <v>9.2399999999999996E-2</v>
      </c>
      <c r="D43" s="8">
        <f t="shared" ref="D43:D48" si="0">B43*1.0924</f>
        <v>1147.02</v>
      </c>
      <c r="F43" s="5" t="s">
        <v>43</v>
      </c>
      <c r="G43" s="5"/>
    </row>
    <row r="44" spans="1:14">
      <c r="A44" t="s">
        <v>26</v>
      </c>
      <c r="B44">
        <v>1500</v>
      </c>
      <c r="C44" s="1">
        <v>9.2399999999999996E-2</v>
      </c>
      <c r="D44" s="8">
        <f t="shared" si="0"/>
        <v>1638.6000000000001</v>
      </c>
      <c r="F44" s="9" t="s">
        <v>44</v>
      </c>
      <c r="G44">
        <v>601.64</v>
      </c>
    </row>
    <row r="45" spans="1:14">
      <c r="A45" t="s">
        <v>29</v>
      </c>
      <c r="B45">
        <v>1500</v>
      </c>
      <c r="C45" s="1">
        <v>9.2399999999999996E-2</v>
      </c>
      <c r="D45" s="8">
        <f t="shared" si="0"/>
        <v>1638.6000000000001</v>
      </c>
      <c r="F45" s="5" t="s">
        <v>97</v>
      </c>
      <c r="G45">
        <v>657.29</v>
      </c>
    </row>
    <row r="46" spans="1:14">
      <c r="A46" t="s">
        <v>31</v>
      </c>
      <c r="B46">
        <v>3600</v>
      </c>
      <c r="C46" s="1">
        <v>9.2399999999999996E-2</v>
      </c>
      <c r="D46" s="8">
        <f t="shared" si="0"/>
        <v>3932.6400000000003</v>
      </c>
    </row>
    <row r="47" spans="1:14">
      <c r="A47" t="s">
        <v>33</v>
      </c>
      <c r="B47">
        <v>6750</v>
      </c>
      <c r="C47" s="1">
        <v>9.2399999999999996E-2</v>
      </c>
      <c r="D47" s="8">
        <f t="shared" si="0"/>
        <v>7373.7</v>
      </c>
      <c r="F47" s="5" t="s">
        <v>46</v>
      </c>
      <c r="G47">
        <f>G45/G44</f>
        <v>1.0924971743900007</v>
      </c>
      <c r="H47" s="1">
        <v>9.2399999999999996E-2</v>
      </c>
    </row>
    <row r="48" spans="1:14">
      <c r="A48" t="s">
        <v>35</v>
      </c>
      <c r="B48">
        <v>3000</v>
      </c>
      <c r="C48" s="1">
        <v>9.2399999999999996E-2</v>
      </c>
      <c r="D48" s="8">
        <f t="shared" si="0"/>
        <v>3277.2000000000003</v>
      </c>
    </row>
    <row r="49" spans="2:5">
      <c r="D49" s="8"/>
    </row>
    <row r="50" spans="2:5">
      <c r="B50">
        <f>SUM(B42:B49)</f>
        <v>42990</v>
      </c>
      <c r="D50" s="8">
        <f>SUM(D42:D49)</f>
        <v>46962.275999999991</v>
      </c>
      <c r="E50" s="8"/>
    </row>
  </sheetData>
  <pageMargins left="0.74803149606299213" right="0.74803149606299213" top="0.98425196850393704" bottom="0.98425196850393704" header="0.51181102362204722" footer="0.51181102362204722"/>
  <pageSetup paperSize="9" scale="67" orientation="landscape" horizontalDpi="4294967293" verticalDpi="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3:N50"/>
  <sheetViews>
    <sheetView topLeftCell="A13" workbookViewId="0">
      <selection activeCell="E50" sqref="E50"/>
    </sheetView>
  </sheetViews>
  <sheetFormatPr defaultRowHeight="12.75"/>
  <cols>
    <col min="2" max="2" width="13.42578125" customWidth="1"/>
    <col min="4" max="4" width="12.28515625" bestFit="1" customWidth="1"/>
    <col min="6" max="6" width="15.140625" customWidth="1"/>
    <col min="7" max="7" width="13.5703125" customWidth="1"/>
    <col min="11" max="11" width="11.28515625" customWidth="1"/>
    <col min="13" max="13" width="22" customWidth="1"/>
  </cols>
  <sheetData>
    <row r="3" spans="1:14">
      <c r="D3" t="s">
        <v>0</v>
      </c>
      <c r="F3" t="s">
        <v>1</v>
      </c>
      <c r="G3" t="s">
        <v>2</v>
      </c>
      <c r="H3" t="s">
        <v>3</v>
      </c>
      <c r="I3" t="s">
        <v>4</v>
      </c>
      <c r="J3" s="1">
        <v>3.0000000000000001E-3</v>
      </c>
      <c r="K3" t="s">
        <v>5</v>
      </c>
      <c r="L3" t="s">
        <v>6</v>
      </c>
      <c r="M3" t="s">
        <v>7</v>
      </c>
      <c r="N3" t="s">
        <v>8</v>
      </c>
    </row>
    <row r="4" spans="1:14">
      <c r="A4" t="s">
        <v>9</v>
      </c>
    </row>
    <row r="5" spans="1:14">
      <c r="B5" t="s">
        <v>10</v>
      </c>
      <c r="D5">
        <v>5000</v>
      </c>
      <c r="E5" t="s">
        <v>11</v>
      </c>
      <c r="F5">
        <v>25</v>
      </c>
      <c r="G5">
        <v>65</v>
      </c>
      <c r="I5">
        <v>2600000</v>
      </c>
      <c r="J5">
        <v>7800</v>
      </c>
      <c r="K5">
        <v>7800</v>
      </c>
      <c r="L5" s="2">
        <v>0.6</v>
      </c>
      <c r="N5">
        <v>2001</v>
      </c>
    </row>
    <row r="6" spans="1:14">
      <c r="B6" t="s">
        <v>12</v>
      </c>
      <c r="D6">
        <v>32</v>
      </c>
      <c r="E6" t="s">
        <v>13</v>
      </c>
      <c r="F6">
        <v>20</v>
      </c>
      <c r="G6" t="s">
        <v>14</v>
      </c>
      <c r="I6">
        <v>500000</v>
      </c>
      <c r="J6">
        <v>1500</v>
      </c>
      <c r="K6">
        <v>4290</v>
      </c>
      <c r="L6" s="2">
        <v>0.6</v>
      </c>
      <c r="N6">
        <v>2001</v>
      </c>
    </row>
    <row r="7" spans="1:14">
      <c r="B7" t="s">
        <v>15</v>
      </c>
      <c r="F7">
        <v>8</v>
      </c>
      <c r="I7">
        <v>200000</v>
      </c>
      <c r="J7">
        <v>600</v>
      </c>
      <c r="K7">
        <v>1200</v>
      </c>
      <c r="L7" s="2">
        <v>1</v>
      </c>
      <c r="M7" t="s">
        <v>16</v>
      </c>
      <c r="N7" s="4">
        <v>2007</v>
      </c>
    </row>
    <row r="8" spans="1:14">
      <c r="B8" t="s">
        <v>17</v>
      </c>
      <c r="F8">
        <v>5</v>
      </c>
      <c r="I8">
        <v>100000</v>
      </c>
      <c r="J8">
        <v>300</v>
      </c>
      <c r="K8" t="s">
        <v>18</v>
      </c>
      <c r="L8" s="2">
        <v>1</v>
      </c>
      <c r="N8">
        <v>2001</v>
      </c>
    </row>
    <row r="9" spans="1:14">
      <c r="B9" t="s">
        <v>19</v>
      </c>
      <c r="F9">
        <v>40</v>
      </c>
      <c r="I9">
        <v>1500000</v>
      </c>
      <c r="J9">
        <v>4500</v>
      </c>
      <c r="K9">
        <v>4500</v>
      </c>
      <c r="L9" s="2">
        <v>0.6</v>
      </c>
      <c r="N9">
        <v>2001</v>
      </c>
    </row>
    <row r="10" spans="1:14">
      <c r="B10" t="s">
        <v>20</v>
      </c>
      <c r="F10">
        <v>40</v>
      </c>
      <c r="I10">
        <v>200000</v>
      </c>
      <c r="J10">
        <v>600</v>
      </c>
      <c r="K10">
        <v>600</v>
      </c>
      <c r="L10" s="2">
        <v>0.6</v>
      </c>
      <c r="N10">
        <v>2001</v>
      </c>
    </row>
    <row r="11" spans="1:14">
      <c r="B11" t="s">
        <v>21</v>
      </c>
      <c r="F11">
        <v>40</v>
      </c>
      <c r="I11">
        <v>800000</v>
      </c>
      <c r="J11">
        <v>2400</v>
      </c>
      <c r="K11">
        <v>2400</v>
      </c>
      <c r="L11" s="2">
        <v>0.6</v>
      </c>
      <c r="N11">
        <v>2001</v>
      </c>
    </row>
    <row r="12" spans="1:14">
      <c r="B12" t="s">
        <v>22</v>
      </c>
      <c r="D12">
        <v>900</v>
      </c>
      <c r="E12" t="s">
        <v>11</v>
      </c>
      <c r="F12">
        <v>25</v>
      </c>
      <c r="G12" t="s">
        <v>23</v>
      </c>
      <c r="K12">
        <v>4800</v>
      </c>
      <c r="L12" s="2">
        <v>0.6</v>
      </c>
    </row>
    <row r="13" spans="1:14">
      <c r="K13" s="7">
        <f>SUM(K5:K12)</f>
        <v>25590</v>
      </c>
      <c r="L13" s="2"/>
    </row>
    <row r="14" spans="1:14">
      <c r="A14" t="s">
        <v>24</v>
      </c>
    </row>
    <row r="15" spans="1:14">
      <c r="B15" t="s">
        <v>25</v>
      </c>
      <c r="F15">
        <v>20</v>
      </c>
      <c r="I15">
        <v>350000</v>
      </c>
      <c r="J15">
        <v>1050</v>
      </c>
      <c r="K15">
        <v>1050</v>
      </c>
      <c r="L15" s="2">
        <v>0.6</v>
      </c>
      <c r="N15">
        <v>2001</v>
      </c>
    </row>
    <row r="16" spans="1:14">
      <c r="L16" s="2"/>
    </row>
    <row r="17" spans="1:14">
      <c r="A17" t="s">
        <v>26</v>
      </c>
    </row>
    <row r="18" spans="1:14">
      <c r="B18" t="s">
        <v>27</v>
      </c>
      <c r="F18">
        <v>40</v>
      </c>
      <c r="I18">
        <v>400000</v>
      </c>
      <c r="J18">
        <v>1200</v>
      </c>
      <c r="K18">
        <v>1200</v>
      </c>
      <c r="L18" s="2">
        <v>0.6</v>
      </c>
      <c r="N18">
        <v>2001</v>
      </c>
    </row>
    <row r="19" spans="1:14">
      <c r="B19" t="s">
        <v>28</v>
      </c>
      <c r="F19">
        <v>40</v>
      </c>
      <c r="I19">
        <v>100000</v>
      </c>
      <c r="J19">
        <v>300</v>
      </c>
      <c r="K19">
        <v>300</v>
      </c>
      <c r="L19" s="2">
        <v>0.6</v>
      </c>
      <c r="N19">
        <v>2001</v>
      </c>
    </row>
    <row r="20" spans="1:14">
      <c r="K20" s="7">
        <f>SUM(K18:K19)</f>
        <v>1500</v>
      </c>
      <c r="L20" s="2"/>
    </row>
    <row r="21" spans="1:14">
      <c r="A21" t="s">
        <v>29</v>
      </c>
    </row>
    <row r="22" spans="1:14">
      <c r="B22" t="s">
        <v>30</v>
      </c>
      <c r="F22">
        <v>40</v>
      </c>
      <c r="I22">
        <v>500000</v>
      </c>
      <c r="J22">
        <v>1500</v>
      </c>
      <c r="K22">
        <v>1500</v>
      </c>
      <c r="L22" s="2">
        <v>0.6</v>
      </c>
      <c r="N22">
        <v>2001</v>
      </c>
    </row>
    <row r="23" spans="1:14">
      <c r="L23" s="2"/>
    </row>
    <row r="24" spans="1:14">
      <c r="A24" t="s">
        <v>31</v>
      </c>
    </row>
    <row r="25" spans="1:14">
      <c r="B25" t="s">
        <v>17</v>
      </c>
      <c r="F25">
        <v>5</v>
      </c>
      <c r="I25">
        <v>150000</v>
      </c>
      <c r="J25">
        <v>300</v>
      </c>
      <c r="K25" t="s">
        <v>18</v>
      </c>
      <c r="L25" s="2">
        <v>1</v>
      </c>
      <c r="N25">
        <v>2003</v>
      </c>
    </row>
    <row r="26" spans="1:14">
      <c r="B26" t="s">
        <v>32</v>
      </c>
      <c r="F26" s="4">
        <v>10</v>
      </c>
      <c r="I26" s="4">
        <v>60000</v>
      </c>
      <c r="J26" s="4">
        <v>180</v>
      </c>
      <c r="K26" s="4">
        <v>3600</v>
      </c>
      <c r="L26" s="2">
        <v>0.6</v>
      </c>
      <c r="N26">
        <v>2007</v>
      </c>
    </row>
    <row r="27" spans="1:14">
      <c r="F27" s="4"/>
      <c r="I27" s="4"/>
      <c r="J27" s="4"/>
      <c r="K27" s="7">
        <f>SUM(K26)</f>
        <v>3600</v>
      </c>
      <c r="L27" s="2"/>
    </row>
    <row r="28" spans="1:14">
      <c r="A28" t="s">
        <v>33</v>
      </c>
    </row>
    <row r="29" spans="1:14">
      <c r="B29" t="s">
        <v>10</v>
      </c>
      <c r="D29" s="4">
        <v>3000</v>
      </c>
      <c r="E29" t="s">
        <v>11</v>
      </c>
      <c r="F29">
        <v>25</v>
      </c>
      <c r="G29">
        <v>65</v>
      </c>
      <c r="I29" s="4">
        <v>1600000</v>
      </c>
      <c r="J29" s="4">
        <v>4800</v>
      </c>
      <c r="K29" s="4">
        <v>4800</v>
      </c>
      <c r="L29" s="2">
        <v>0.6</v>
      </c>
      <c r="N29">
        <v>2005</v>
      </c>
    </row>
    <row r="30" spans="1:14">
      <c r="B30" t="s">
        <v>12</v>
      </c>
      <c r="D30" s="4">
        <v>20</v>
      </c>
      <c r="E30" t="s">
        <v>13</v>
      </c>
      <c r="F30">
        <v>20</v>
      </c>
      <c r="G30" s="5" t="s">
        <v>34</v>
      </c>
      <c r="I30">
        <v>200000</v>
      </c>
      <c r="J30">
        <v>600</v>
      </c>
      <c r="K30">
        <v>1950</v>
      </c>
      <c r="L30" s="2">
        <v>0.6</v>
      </c>
      <c r="N30">
        <v>2005</v>
      </c>
    </row>
    <row r="31" spans="1:14">
      <c r="D31" s="4"/>
      <c r="G31" s="5"/>
      <c r="K31" s="7">
        <f>SUM(K29:K30)</f>
        <v>6750</v>
      </c>
      <c r="L31" s="2"/>
    </row>
    <row r="32" spans="1:14">
      <c r="A32" t="s">
        <v>35</v>
      </c>
    </row>
    <row r="33" spans="1:14">
      <c r="B33" t="s">
        <v>19</v>
      </c>
      <c r="F33">
        <v>40</v>
      </c>
      <c r="I33" s="4">
        <v>1000000</v>
      </c>
      <c r="J33" s="4">
        <v>3000</v>
      </c>
      <c r="K33" s="4">
        <v>3000</v>
      </c>
      <c r="L33" s="6">
        <v>0.6</v>
      </c>
      <c r="N33">
        <v>2006</v>
      </c>
    </row>
    <row r="34" spans="1:14">
      <c r="B34" t="s">
        <v>21</v>
      </c>
      <c r="F34">
        <v>40</v>
      </c>
      <c r="I34" s="4" t="s">
        <v>36</v>
      </c>
      <c r="J34" s="4"/>
      <c r="K34" s="4"/>
      <c r="L34" s="4"/>
      <c r="N34">
        <v>2006</v>
      </c>
    </row>
    <row r="35" spans="1:14">
      <c r="B35" t="s">
        <v>20</v>
      </c>
      <c r="F35">
        <v>40</v>
      </c>
      <c r="I35" s="4" t="s">
        <v>36</v>
      </c>
      <c r="J35" s="4"/>
      <c r="K35" s="4"/>
      <c r="L35" s="4"/>
      <c r="N35">
        <v>2006</v>
      </c>
    </row>
    <row r="36" spans="1:14">
      <c r="B36" t="s">
        <v>25</v>
      </c>
      <c r="F36">
        <v>20</v>
      </c>
      <c r="I36" s="4" t="s">
        <v>36</v>
      </c>
      <c r="J36" s="4"/>
      <c r="K36" s="4"/>
      <c r="L36" s="4"/>
      <c r="N36">
        <v>2006</v>
      </c>
    </row>
    <row r="38" spans="1:14">
      <c r="A38" t="s">
        <v>37</v>
      </c>
      <c r="I38">
        <f>SUM(I5:I37)</f>
        <v>10260000</v>
      </c>
      <c r="J38">
        <f>SUM(J5:J37)</f>
        <v>30630</v>
      </c>
      <c r="K38" s="3">
        <f>SUM(K13+K15+K20+K22+K27+K31+K33)</f>
        <v>42990</v>
      </c>
    </row>
    <row r="40" spans="1:14">
      <c r="A40" t="s">
        <v>38</v>
      </c>
      <c r="B40" t="s">
        <v>39</v>
      </c>
      <c r="C40" t="s">
        <v>98</v>
      </c>
      <c r="D40" t="s">
        <v>99</v>
      </c>
      <c r="F40" s="5" t="s">
        <v>42</v>
      </c>
    </row>
    <row r="42" spans="1:14">
      <c r="A42" t="s">
        <v>9</v>
      </c>
      <c r="B42">
        <f>K13</f>
        <v>25590</v>
      </c>
      <c r="C42" s="1">
        <v>5.2699999999999997E-2</v>
      </c>
      <c r="D42" s="8">
        <f>B42*1.0527</f>
        <v>26938.593000000001</v>
      </c>
    </row>
    <row r="43" spans="1:14">
      <c r="A43" t="s">
        <v>24</v>
      </c>
      <c r="B43">
        <v>1050</v>
      </c>
      <c r="C43" s="1">
        <v>5.2699999999999997E-2</v>
      </c>
      <c r="D43" s="8">
        <f t="shared" ref="D43:D48" si="0">B43*1.0527</f>
        <v>1105.335</v>
      </c>
      <c r="F43" s="5" t="s">
        <v>43</v>
      </c>
      <c r="G43" s="5"/>
    </row>
    <row r="44" spans="1:14">
      <c r="A44" t="s">
        <v>26</v>
      </c>
      <c r="B44">
        <v>1500</v>
      </c>
      <c r="C44" s="1">
        <v>5.2699999999999997E-2</v>
      </c>
      <c r="D44" s="8">
        <f t="shared" si="0"/>
        <v>1579.05</v>
      </c>
      <c r="F44" s="9" t="s">
        <v>44</v>
      </c>
      <c r="G44">
        <v>601.64</v>
      </c>
    </row>
    <row r="45" spans="1:14">
      <c r="A45" t="s">
        <v>29</v>
      </c>
      <c r="B45">
        <v>1500</v>
      </c>
      <c r="C45" s="1">
        <v>5.2699999999999997E-2</v>
      </c>
      <c r="D45" s="8">
        <f t="shared" si="0"/>
        <v>1579.05</v>
      </c>
      <c r="F45" s="5" t="s">
        <v>100</v>
      </c>
      <c r="G45">
        <v>633.36</v>
      </c>
    </row>
    <row r="46" spans="1:14">
      <c r="A46" t="s">
        <v>31</v>
      </c>
      <c r="B46">
        <v>3600</v>
      </c>
      <c r="C46" s="1">
        <v>5.2699999999999997E-2</v>
      </c>
      <c r="D46" s="8">
        <f t="shared" si="0"/>
        <v>3789.72</v>
      </c>
    </row>
    <row r="47" spans="1:14">
      <c r="A47" t="s">
        <v>33</v>
      </c>
      <c r="B47">
        <v>6750</v>
      </c>
      <c r="C47" s="1">
        <v>5.2699999999999997E-2</v>
      </c>
      <c r="D47" s="8">
        <f t="shared" si="0"/>
        <v>7105.7249999999995</v>
      </c>
      <c r="F47" s="5" t="s">
        <v>46</v>
      </c>
      <c r="G47">
        <f>G45/G44</f>
        <v>1.052722558340536</v>
      </c>
      <c r="H47" s="1">
        <v>5.2999999999999999E-2</v>
      </c>
    </row>
    <row r="48" spans="1:14">
      <c r="A48" t="s">
        <v>35</v>
      </c>
      <c r="B48">
        <v>3000</v>
      </c>
      <c r="C48" s="1">
        <v>5.2699999999999997E-2</v>
      </c>
      <c r="D48" s="8">
        <f t="shared" si="0"/>
        <v>3158.1</v>
      </c>
    </row>
    <row r="49" spans="2:5">
      <c r="D49" s="8"/>
    </row>
    <row r="50" spans="2:5">
      <c r="B50">
        <f>SUM(B42:B49)</f>
        <v>42990</v>
      </c>
      <c r="D50" s="8">
        <f>SUM(D42:D49)</f>
        <v>45255.572999999997</v>
      </c>
      <c r="E50" s="8"/>
    </row>
  </sheetData>
  <pageMargins left="0.75" right="0.75" top="1" bottom="1" header="0.5" footer="0.5"/>
  <pageSetup paperSize="9" orientation="portrait" horizontalDpi="4294967293" verticalDpi="0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N38"/>
  <sheetViews>
    <sheetView workbookViewId="0">
      <selection activeCell="K39" sqref="K39"/>
    </sheetView>
  </sheetViews>
  <sheetFormatPr defaultRowHeight="12.75"/>
  <cols>
    <col min="6" max="6" width="15.140625" customWidth="1"/>
    <col min="7" max="7" width="13.5703125" customWidth="1"/>
    <col min="11" max="11" width="11.28515625" customWidth="1"/>
    <col min="13" max="13" width="22" customWidth="1"/>
  </cols>
  <sheetData>
    <row r="3" spans="1:14">
      <c r="D3" t="s">
        <v>0</v>
      </c>
      <c r="F3" t="s">
        <v>1</v>
      </c>
      <c r="G3" t="s">
        <v>2</v>
      </c>
      <c r="H3" t="s">
        <v>3</v>
      </c>
      <c r="I3" t="s">
        <v>4</v>
      </c>
      <c r="J3" s="1">
        <v>3.0000000000000001E-3</v>
      </c>
      <c r="K3" t="s">
        <v>5</v>
      </c>
      <c r="L3" t="s">
        <v>6</v>
      </c>
      <c r="M3" t="s">
        <v>7</v>
      </c>
      <c r="N3" t="s">
        <v>8</v>
      </c>
    </row>
    <row r="4" spans="1:14">
      <c r="A4" t="s">
        <v>9</v>
      </c>
    </row>
    <row r="5" spans="1:14">
      <c r="B5" t="s">
        <v>10</v>
      </c>
      <c r="D5">
        <v>5000</v>
      </c>
      <c r="E5" t="s">
        <v>11</v>
      </c>
      <c r="F5">
        <v>25</v>
      </c>
      <c r="G5">
        <v>65</v>
      </c>
      <c r="I5">
        <v>2600000</v>
      </c>
      <c r="J5">
        <v>7800</v>
      </c>
      <c r="K5">
        <v>7800</v>
      </c>
      <c r="L5" s="2">
        <v>0.6</v>
      </c>
      <c r="N5">
        <v>2001</v>
      </c>
    </row>
    <row r="6" spans="1:14">
      <c r="B6" t="s">
        <v>12</v>
      </c>
      <c r="D6">
        <v>32</v>
      </c>
      <c r="E6" t="s">
        <v>13</v>
      </c>
      <c r="F6">
        <v>20</v>
      </c>
      <c r="G6" t="s">
        <v>14</v>
      </c>
      <c r="I6">
        <v>500000</v>
      </c>
      <c r="J6">
        <v>1500</v>
      </c>
      <c r="K6">
        <v>4290</v>
      </c>
      <c r="L6" s="2">
        <v>0.6</v>
      </c>
      <c r="N6">
        <v>2001</v>
      </c>
    </row>
    <row r="7" spans="1:14">
      <c r="B7" t="s">
        <v>15</v>
      </c>
      <c r="F7">
        <v>8</v>
      </c>
      <c r="I7">
        <v>200000</v>
      </c>
      <c r="J7">
        <v>600</v>
      </c>
      <c r="K7">
        <v>1200</v>
      </c>
      <c r="L7" s="2">
        <v>1</v>
      </c>
      <c r="M7" t="s">
        <v>16</v>
      </c>
      <c r="N7" s="4">
        <v>2007</v>
      </c>
    </row>
    <row r="8" spans="1:14">
      <c r="B8" t="s">
        <v>17</v>
      </c>
      <c r="F8">
        <v>5</v>
      </c>
      <c r="I8">
        <v>100000</v>
      </c>
      <c r="J8">
        <v>300</v>
      </c>
      <c r="K8" t="s">
        <v>18</v>
      </c>
      <c r="L8" s="2">
        <v>1</v>
      </c>
      <c r="N8">
        <v>2001</v>
      </c>
    </row>
    <row r="9" spans="1:14">
      <c r="B9" t="s">
        <v>19</v>
      </c>
      <c r="F9">
        <v>40</v>
      </c>
      <c r="I9">
        <v>1500000</v>
      </c>
      <c r="J9">
        <v>4500</v>
      </c>
      <c r="K9">
        <v>4500</v>
      </c>
      <c r="L9" s="2">
        <v>0.6</v>
      </c>
      <c r="N9">
        <v>2001</v>
      </c>
    </row>
    <row r="10" spans="1:14">
      <c r="B10" t="s">
        <v>20</v>
      </c>
      <c r="F10">
        <v>40</v>
      </c>
      <c r="I10">
        <v>200000</v>
      </c>
      <c r="J10">
        <v>600</v>
      </c>
      <c r="K10">
        <v>600</v>
      </c>
      <c r="L10" s="2">
        <v>0.6</v>
      </c>
      <c r="N10">
        <v>2001</v>
      </c>
    </row>
    <row r="11" spans="1:14">
      <c r="B11" t="s">
        <v>21</v>
      </c>
      <c r="F11">
        <v>40</v>
      </c>
      <c r="I11">
        <v>800000</v>
      </c>
      <c r="J11">
        <v>2400</v>
      </c>
      <c r="K11">
        <v>2400</v>
      </c>
      <c r="L11" s="2">
        <v>0.6</v>
      </c>
      <c r="N11">
        <v>2001</v>
      </c>
    </row>
    <row r="12" spans="1:14">
      <c r="B12" t="s">
        <v>22</v>
      </c>
      <c r="D12">
        <v>900</v>
      </c>
      <c r="E12" t="s">
        <v>11</v>
      </c>
      <c r="F12">
        <v>25</v>
      </c>
      <c r="G12" t="s">
        <v>23</v>
      </c>
      <c r="K12">
        <v>4800</v>
      </c>
      <c r="L12" s="2">
        <v>0.6</v>
      </c>
    </row>
    <row r="13" spans="1:14">
      <c r="K13" s="7">
        <f>SUM(K5:K12)</f>
        <v>25590</v>
      </c>
      <c r="L13" s="2"/>
    </row>
    <row r="14" spans="1:14">
      <c r="A14" t="s">
        <v>24</v>
      </c>
    </row>
    <row r="15" spans="1:14">
      <c r="B15" t="s">
        <v>25</v>
      </c>
      <c r="F15">
        <v>20</v>
      </c>
      <c r="I15">
        <v>350000</v>
      </c>
      <c r="J15">
        <v>1050</v>
      </c>
      <c r="K15">
        <v>1050</v>
      </c>
      <c r="L15" s="2">
        <v>0.6</v>
      </c>
      <c r="N15">
        <v>2001</v>
      </c>
    </row>
    <row r="16" spans="1:14">
      <c r="L16" s="2"/>
    </row>
    <row r="17" spans="1:14">
      <c r="A17" t="s">
        <v>26</v>
      </c>
    </row>
    <row r="18" spans="1:14">
      <c r="B18" t="s">
        <v>27</v>
      </c>
      <c r="F18">
        <v>40</v>
      </c>
      <c r="I18">
        <v>400000</v>
      </c>
      <c r="J18">
        <v>1200</v>
      </c>
      <c r="K18">
        <v>1200</v>
      </c>
      <c r="L18" s="2">
        <v>0.6</v>
      </c>
      <c r="N18">
        <v>2001</v>
      </c>
    </row>
    <row r="19" spans="1:14">
      <c r="B19" t="s">
        <v>28</v>
      </c>
      <c r="F19">
        <v>40</v>
      </c>
      <c r="I19">
        <v>100000</v>
      </c>
      <c r="J19">
        <v>300</v>
      </c>
      <c r="K19">
        <v>300</v>
      </c>
      <c r="L19" s="2">
        <v>0.6</v>
      </c>
      <c r="N19">
        <v>2001</v>
      </c>
    </row>
    <row r="20" spans="1:14">
      <c r="K20" s="7">
        <f>SUM(K18:K19)</f>
        <v>1500</v>
      </c>
      <c r="L20" s="2"/>
    </row>
    <row r="21" spans="1:14">
      <c r="A21" t="s">
        <v>29</v>
      </c>
    </row>
    <row r="22" spans="1:14">
      <c r="B22" t="s">
        <v>30</v>
      </c>
      <c r="F22">
        <v>40</v>
      </c>
      <c r="I22">
        <v>500000</v>
      </c>
      <c r="J22">
        <v>1500</v>
      </c>
      <c r="K22">
        <v>1500</v>
      </c>
      <c r="L22" s="2">
        <v>0.6</v>
      </c>
      <c r="N22">
        <v>2001</v>
      </c>
    </row>
    <row r="23" spans="1:14">
      <c r="L23" s="2"/>
    </row>
    <row r="24" spans="1:14">
      <c r="A24" t="s">
        <v>31</v>
      </c>
    </row>
    <row r="25" spans="1:14">
      <c r="B25" t="s">
        <v>17</v>
      </c>
      <c r="F25">
        <v>5</v>
      </c>
      <c r="I25">
        <v>150000</v>
      </c>
      <c r="J25">
        <v>300</v>
      </c>
      <c r="K25" t="s">
        <v>18</v>
      </c>
      <c r="L25" s="2">
        <v>1</v>
      </c>
      <c r="N25">
        <v>2003</v>
      </c>
    </row>
    <row r="26" spans="1:14">
      <c r="B26" t="s">
        <v>32</v>
      </c>
      <c r="F26" s="4">
        <v>10</v>
      </c>
      <c r="I26" s="4">
        <v>60000</v>
      </c>
      <c r="J26" s="4">
        <v>180</v>
      </c>
      <c r="K26" s="4">
        <v>3600</v>
      </c>
      <c r="L26" s="2">
        <v>0.6</v>
      </c>
      <c r="N26">
        <v>2007</v>
      </c>
    </row>
    <row r="27" spans="1:14">
      <c r="F27" s="4"/>
      <c r="I27" s="4"/>
      <c r="J27" s="4"/>
      <c r="K27" s="7">
        <f>SUM(K26)</f>
        <v>3600</v>
      </c>
      <c r="L27" s="2"/>
    </row>
    <row r="28" spans="1:14">
      <c r="A28" t="s">
        <v>33</v>
      </c>
    </row>
    <row r="29" spans="1:14">
      <c r="B29" t="s">
        <v>10</v>
      </c>
      <c r="D29" s="4">
        <v>3000</v>
      </c>
      <c r="E29" t="s">
        <v>11</v>
      </c>
      <c r="F29">
        <v>25</v>
      </c>
      <c r="G29">
        <v>65</v>
      </c>
      <c r="I29" s="4">
        <v>1600000</v>
      </c>
      <c r="J29" s="4">
        <v>4800</v>
      </c>
      <c r="K29" s="4">
        <v>4800</v>
      </c>
      <c r="L29" s="2">
        <v>0.6</v>
      </c>
      <c r="N29">
        <v>2005</v>
      </c>
    </row>
    <row r="30" spans="1:14">
      <c r="B30" t="s">
        <v>12</v>
      </c>
      <c r="D30" s="4">
        <v>20</v>
      </c>
      <c r="E30" t="s">
        <v>13</v>
      </c>
      <c r="F30">
        <v>20</v>
      </c>
      <c r="G30" s="5" t="s">
        <v>34</v>
      </c>
      <c r="I30">
        <v>200000</v>
      </c>
      <c r="J30">
        <v>600</v>
      </c>
      <c r="K30">
        <v>1950</v>
      </c>
      <c r="L30" s="2">
        <v>0.6</v>
      </c>
      <c r="N30">
        <v>2005</v>
      </c>
    </row>
    <row r="31" spans="1:14">
      <c r="D31" s="4"/>
      <c r="G31" s="5"/>
      <c r="K31" s="7">
        <f>SUM(K29:K30)</f>
        <v>6750</v>
      </c>
      <c r="L31" s="2"/>
    </row>
    <row r="32" spans="1:14">
      <c r="A32" t="s">
        <v>35</v>
      </c>
    </row>
    <row r="33" spans="1:14">
      <c r="B33" t="s">
        <v>19</v>
      </c>
      <c r="F33">
        <v>40</v>
      </c>
      <c r="I33" s="4">
        <v>1000000</v>
      </c>
      <c r="J33" s="4">
        <v>3000</v>
      </c>
      <c r="K33" s="4">
        <v>3000</v>
      </c>
      <c r="L33" s="6">
        <v>0.6</v>
      </c>
      <c r="N33">
        <v>2006</v>
      </c>
    </row>
    <row r="34" spans="1:14">
      <c r="B34" t="s">
        <v>21</v>
      </c>
      <c r="F34">
        <v>40</v>
      </c>
      <c r="I34" s="4" t="s">
        <v>36</v>
      </c>
      <c r="J34" s="4"/>
      <c r="K34" s="4"/>
      <c r="L34" s="4"/>
      <c r="N34">
        <v>2006</v>
      </c>
    </row>
    <row r="35" spans="1:14">
      <c r="B35" t="s">
        <v>20</v>
      </c>
      <c r="F35">
        <v>40</v>
      </c>
      <c r="I35" s="4" t="s">
        <v>36</v>
      </c>
      <c r="J35" s="4"/>
      <c r="K35" s="4"/>
      <c r="L35" s="4"/>
      <c r="N35">
        <v>2006</v>
      </c>
    </row>
    <row r="36" spans="1:14">
      <c r="B36" t="s">
        <v>25</v>
      </c>
      <c r="F36">
        <v>20</v>
      </c>
      <c r="I36" s="4" t="s">
        <v>36</v>
      </c>
      <c r="J36" s="4"/>
      <c r="K36" s="4"/>
      <c r="L36" s="4"/>
      <c r="N36">
        <v>2006</v>
      </c>
    </row>
    <row r="38" spans="1:14">
      <c r="A38" t="s">
        <v>37</v>
      </c>
      <c r="I38">
        <f>SUM(I5:I37)</f>
        <v>10260000</v>
      </c>
      <c r="J38">
        <f>SUM(J5:J37)</f>
        <v>30630</v>
      </c>
      <c r="K38" s="3">
        <f>SUM(K13+K15+K20+K22+K27+K31+K33)</f>
        <v>42990</v>
      </c>
    </row>
  </sheetData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4"/>
  <sheetViews>
    <sheetView topLeftCell="A18" workbookViewId="0">
      <selection activeCell="E43" sqref="E43"/>
    </sheetView>
  </sheetViews>
  <sheetFormatPr defaultRowHeight="12.75"/>
  <cols>
    <col min="2" max="2" width="13.42578125" customWidth="1"/>
    <col min="3" max="4" width="10.5703125" customWidth="1"/>
    <col min="5" max="5" width="12.28515625" bestFit="1" customWidth="1"/>
    <col min="7" max="7" width="15.140625" customWidth="1"/>
    <col min="8" max="8" width="13.5703125" customWidth="1"/>
    <col min="12" max="12" width="11.28515625" customWidth="1"/>
    <col min="14" max="14" width="22" customWidth="1"/>
  </cols>
  <sheetData>
    <row r="3" spans="1:15">
      <c r="E3" t="s">
        <v>0</v>
      </c>
      <c r="G3" t="s">
        <v>1</v>
      </c>
      <c r="H3" t="s">
        <v>2</v>
      </c>
      <c r="I3" t="s">
        <v>3</v>
      </c>
      <c r="J3" t="s">
        <v>4</v>
      </c>
      <c r="K3" s="1">
        <v>3.0000000000000001E-3</v>
      </c>
      <c r="L3" t="s">
        <v>5</v>
      </c>
      <c r="M3" t="s">
        <v>6</v>
      </c>
      <c r="N3" t="s">
        <v>7</v>
      </c>
      <c r="O3" t="s">
        <v>8</v>
      </c>
    </row>
    <row r="4" spans="1:15">
      <c r="A4" t="s">
        <v>9</v>
      </c>
    </row>
    <row r="5" spans="1:15">
      <c r="B5" t="s">
        <v>10</v>
      </c>
      <c r="C5" s="17"/>
      <c r="D5" s="17"/>
      <c r="E5" s="17">
        <v>5000</v>
      </c>
      <c r="F5" s="17" t="s">
        <v>11</v>
      </c>
      <c r="G5" s="17">
        <v>25</v>
      </c>
      <c r="H5" s="17">
        <v>65</v>
      </c>
      <c r="I5" s="17"/>
      <c r="J5" s="17">
        <v>2600000</v>
      </c>
      <c r="K5" s="17">
        <v>7800</v>
      </c>
      <c r="L5" s="17">
        <v>7800</v>
      </c>
      <c r="M5" s="17">
        <v>0.6</v>
      </c>
      <c r="O5">
        <v>2001</v>
      </c>
    </row>
    <row r="6" spans="1:15">
      <c r="B6" t="s">
        <v>12</v>
      </c>
      <c r="C6" s="17"/>
      <c r="D6" s="17"/>
      <c r="E6" s="17">
        <v>32</v>
      </c>
      <c r="F6" s="17" t="s">
        <v>13</v>
      </c>
      <c r="G6" s="17">
        <v>20</v>
      </c>
      <c r="H6" s="17" t="s">
        <v>14</v>
      </c>
      <c r="I6" s="17"/>
      <c r="J6" s="17">
        <v>500000</v>
      </c>
      <c r="K6" s="17">
        <v>1500</v>
      </c>
      <c r="L6" s="17">
        <v>4290</v>
      </c>
      <c r="M6" s="17">
        <v>0.6</v>
      </c>
      <c r="O6">
        <v>2001</v>
      </c>
    </row>
    <row r="7" spans="1:15">
      <c r="B7" t="s">
        <v>15</v>
      </c>
      <c r="C7" s="17"/>
      <c r="D7" s="17"/>
      <c r="E7" s="17"/>
      <c r="F7" s="17"/>
      <c r="G7" s="17">
        <v>8</v>
      </c>
      <c r="H7" s="17"/>
      <c r="I7" s="17"/>
      <c r="J7" s="17">
        <v>200000</v>
      </c>
      <c r="K7" s="17">
        <v>600</v>
      </c>
      <c r="L7" s="17">
        <v>1200</v>
      </c>
      <c r="M7" s="17">
        <v>1</v>
      </c>
      <c r="N7" t="s">
        <v>16</v>
      </c>
      <c r="O7" s="4">
        <v>2007</v>
      </c>
    </row>
    <row r="8" spans="1:15">
      <c r="B8" t="s">
        <v>17</v>
      </c>
      <c r="C8" s="17"/>
      <c r="D8" s="17"/>
      <c r="E8" s="17"/>
      <c r="F8" s="17"/>
      <c r="G8" s="17">
        <v>5</v>
      </c>
      <c r="H8" s="17"/>
      <c r="I8" s="17"/>
      <c r="J8" s="17">
        <v>100000</v>
      </c>
      <c r="K8" s="17">
        <v>300</v>
      </c>
      <c r="L8" s="17" t="s">
        <v>18</v>
      </c>
      <c r="M8" s="17">
        <v>1</v>
      </c>
      <c r="O8">
        <v>2001</v>
      </c>
    </row>
    <row r="9" spans="1:15">
      <c r="B9" t="s">
        <v>19</v>
      </c>
      <c r="C9" s="17"/>
      <c r="D9" s="17"/>
      <c r="E9" s="17"/>
      <c r="F9" s="17"/>
      <c r="G9" s="17">
        <v>40</v>
      </c>
      <c r="H9" s="17"/>
      <c r="I9" s="17"/>
      <c r="J9" s="17">
        <v>1500000</v>
      </c>
      <c r="K9" s="17">
        <v>4500</v>
      </c>
      <c r="L9" s="17">
        <v>4500</v>
      </c>
      <c r="M9" s="17">
        <v>0.6</v>
      </c>
      <c r="O9">
        <v>2001</v>
      </c>
    </row>
    <row r="10" spans="1:15">
      <c r="B10" t="s">
        <v>20</v>
      </c>
      <c r="C10" s="17"/>
      <c r="D10" s="17"/>
      <c r="E10" s="17"/>
      <c r="F10" s="17"/>
      <c r="G10" s="17">
        <v>40</v>
      </c>
      <c r="H10" s="17"/>
      <c r="I10" s="17"/>
      <c r="J10" s="17">
        <v>200000</v>
      </c>
      <c r="K10" s="17">
        <v>600</v>
      </c>
      <c r="L10" s="17">
        <v>600</v>
      </c>
      <c r="M10" s="17">
        <v>0.6</v>
      </c>
      <c r="O10">
        <v>2001</v>
      </c>
    </row>
    <row r="11" spans="1:15">
      <c r="B11" t="s">
        <v>21</v>
      </c>
      <c r="C11" s="17"/>
      <c r="D11" s="17"/>
      <c r="E11" s="17"/>
      <c r="F11" s="17"/>
      <c r="G11" s="17">
        <v>40</v>
      </c>
      <c r="H11" s="17"/>
      <c r="I11" s="17"/>
      <c r="J11" s="17">
        <v>800000</v>
      </c>
      <c r="K11" s="17">
        <v>2400</v>
      </c>
      <c r="L11" s="17">
        <v>2400</v>
      </c>
      <c r="M11" s="17">
        <v>0.6</v>
      </c>
      <c r="O11">
        <v>2001</v>
      </c>
    </row>
    <row r="12" spans="1:15">
      <c r="B12" t="s">
        <v>22</v>
      </c>
      <c r="C12" s="17"/>
      <c r="D12" s="17"/>
      <c r="E12" s="17">
        <v>900</v>
      </c>
      <c r="F12" s="17" t="s">
        <v>11</v>
      </c>
      <c r="G12" s="17">
        <v>25</v>
      </c>
      <c r="H12" s="17" t="s">
        <v>23</v>
      </c>
      <c r="I12" s="17"/>
      <c r="J12" s="17"/>
      <c r="K12" s="17"/>
      <c r="L12" s="17">
        <v>4800</v>
      </c>
      <c r="M12" s="17">
        <v>0.6</v>
      </c>
    </row>
    <row r="13" spans="1:15">
      <c r="C13" s="17"/>
      <c r="D13" s="17"/>
      <c r="E13" s="17"/>
      <c r="F13" s="17"/>
      <c r="G13" s="17"/>
      <c r="H13" s="17"/>
      <c r="I13" s="17"/>
      <c r="J13" s="17"/>
      <c r="K13" s="17"/>
      <c r="L13" s="18">
        <f>SUM(L5:L12)</f>
        <v>25590</v>
      </c>
      <c r="M13" s="17"/>
    </row>
    <row r="14" spans="1:15">
      <c r="A14" t="s">
        <v>24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5">
      <c r="B15" t="s">
        <v>25</v>
      </c>
      <c r="C15" s="17"/>
      <c r="D15" s="17"/>
      <c r="E15" s="17"/>
      <c r="F15" s="17"/>
      <c r="G15" s="17">
        <v>20</v>
      </c>
      <c r="H15" s="17"/>
      <c r="I15" s="17"/>
      <c r="J15" s="17">
        <v>350000</v>
      </c>
      <c r="K15" s="17">
        <v>1050</v>
      </c>
      <c r="L15" s="17">
        <v>1050</v>
      </c>
      <c r="M15" s="17">
        <v>0.6</v>
      </c>
      <c r="O15">
        <v>2001</v>
      </c>
    </row>
    <row r="16" spans="1:1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5">
      <c r="A17" t="s">
        <v>26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5">
      <c r="B18" t="s">
        <v>27</v>
      </c>
      <c r="C18" s="17"/>
      <c r="D18" s="17"/>
      <c r="E18" s="17"/>
      <c r="F18" s="17"/>
      <c r="G18" s="17">
        <v>40</v>
      </c>
      <c r="H18" s="17"/>
      <c r="I18" s="17"/>
      <c r="J18" s="17">
        <v>400000</v>
      </c>
      <c r="K18" s="17">
        <v>1200</v>
      </c>
      <c r="L18" s="17">
        <v>1200</v>
      </c>
      <c r="M18" s="17">
        <v>0.6</v>
      </c>
      <c r="O18">
        <v>2001</v>
      </c>
    </row>
    <row r="19" spans="1:15">
      <c r="B19" t="s">
        <v>28</v>
      </c>
      <c r="C19" s="17"/>
      <c r="D19" s="17"/>
      <c r="E19" s="17"/>
      <c r="F19" s="17"/>
      <c r="G19" s="17">
        <v>40</v>
      </c>
      <c r="H19" s="17"/>
      <c r="I19" s="17"/>
      <c r="J19" s="17">
        <v>100000</v>
      </c>
      <c r="K19" s="17">
        <v>300</v>
      </c>
      <c r="L19" s="17">
        <v>300</v>
      </c>
      <c r="M19" s="17">
        <v>0.6</v>
      </c>
      <c r="O19">
        <v>2001</v>
      </c>
    </row>
    <row r="20" spans="1:15">
      <c r="C20" s="17"/>
      <c r="D20" s="17"/>
      <c r="E20" s="17"/>
      <c r="F20" s="17"/>
      <c r="G20" s="17"/>
      <c r="H20" s="17"/>
      <c r="I20" s="17"/>
      <c r="J20" s="17"/>
      <c r="K20" s="17"/>
      <c r="L20" s="18">
        <f>SUM(L18:L19)</f>
        <v>1500</v>
      </c>
      <c r="M20" s="17"/>
    </row>
    <row r="21" spans="1:15">
      <c r="A21" t="s">
        <v>29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5">
      <c r="B22" t="s">
        <v>30</v>
      </c>
      <c r="C22" s="17"/>
      <c r="D22" s="17"/>
      <c r="E22" s="17"/>
      <c r="F22" s="17"/>
      <c r="G22" s="17">
        <v>40</v>
      </c>
      <c r="H22" s="17"/>
      <c r="I22" s="17"/>
      <c r="J22" s="17">
        <v>500000</v>
      </c>
      <c r="K22" s="17">
        <v>1500</v>
      </c>
      <c r="L22" s="17">
        <v>1500</v>
      </c>
      <c r="M22" s="17">
        <v>0.6</v>
      </c>
      <c r="O22">
        <v>2001</v>
      </c>
    </row>
    <row r="23" spans="1:15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5">
      <c r="A24" t="s">
        <v>31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5">
      <c r="B25" t="s">
        <v>17</v>
      </c>
      <c r="C25" s="17"/>
      <c r="D25" s="17"/>
      <c r="E25" s="17"/>
      <c r="F25" s="17"/>
      <c r="G25" s="17">
        <v>5</v>
      </c>
      <c r="H25" s="17"/>
      <c r="I25" s="17"/>
      <c r="J25" s="17">
        <v>150000</v>
      </c>
      <c r="K25" s="17">
        <v>300</v>
      </c>
      <c r="L25" s="17" t="s">
        <v>18</v>
      </c>
      <c r="M25" s="17">
        <v>1</v>
      </c>
      <c r="O25">
        <v>2003</v>
      </c>
    </row>
    <row r="26" spans="1:15">
      <c r="B26" t="s">
        <v>32</v>
      </c>
      <c r="C26" s="17"/>
      <c r="D26" s="17"/>
      <c r="E26" s="17"/>
      <c r="F26" s="17"/>
      <c r="G26" s="19">
        <v>10</v>
      </c>
      <c r="H26" s="17"/>
      <c r="I26" s="17"/>
      <c r="J26" s="19">
        <v>60000</v>
      </c>
      <c r="K26" s="19">
        <v>180</v>
      </c>
      <c r="L26" s="19">
        <v>3600</v>
      </c>
      <c r="M26" s="17">
        <v>0.6</v>
      </c>
      <c r="O26">
        <v>2007</v>
      </c>
    </row>
    <row r="27" spans="1:15">
      <c r="C27" s="17"/>
      <c r="D27" s="17"/>
      <c r="E27" s="17"/>
      <c r="F27" s="17"/>
      <c r="G27" s="19"/>
      <c r="H27" s="17"/>
      <c r="I27" s="17"/>
      <c r="J27" s="19"/>
      <c r="K27" s="19"/>
      <c r="L27" s="18">
        <f>SUM(L26)</f>
        <v>3600</v>
      </c>
      <c r="M27" s="17"/>
    </row>
    <row r="28" spans="1:15">
      <c r="A28" t="s">
        <v>33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5">
      <c r="B29" t="s">
        <v>10</v>
      </c>
      <c r="C29" s="17"/>
      <c r="D29" s="17"/>
      <c r="E29" s="19">
        <v>3000</v>
      </c>
      <c r="F29" s="17" t="s">
        <v>11</v>
      </c>
      <c r="G29" s="17">
        <v>25</v>
      </c>
      <c r="H29" s="17">
        <v>65</v>
      </c>
      <c r="I29" s="17"/>
      <c r="J29" s="19">
        <v>1600000</v>
      </c>
      <c r="K29" s="19">
        <v>4800</v>
      </c>
      <c r="L29" s="19">
        <v>4800</v>
      </c>
      <c r="M29" s="17">
        <v>0.6</v>
      </c>
      <c r="O29">
        <v>2005</v>
      </c>
    </row>
    <row r="30" spans="1:15">
      <c r="B30" t="s">
        <v>12</v>
      </c>
      <c r="C30" s="17"/>
      <c r="D30" s="17"/>
      <c r="E30" s="19">
        <v>20</v>
      </c>
      <c r="F30" s="17" t="s">
        <v>13</v>
      </c>
      <c r="G30" s="17">
        <v>20</v>
      </c>
      <c r="H30" s="20" t="s">
        <v>34</v>
      </c>
      <c r="I30" s="17"/>
      <c r="J30" s="17">
        <v>200000</v>
      </c>
      <c r="K30" s="17">
        <v>600</v>
      </c>
      <c r="L30" s="17">
        <v>1950</v>
      </c>
      <c r="M30" s="17">
        <v>0.6</v>
      </c>
      <c r="O30">
        <v>2005</v>
      </c>
    </row>
    <row r="31" spans="1:15">
      <c r="C31" s="17"/>
      <c r="D31" s="17"/>
      <c r="E31" s="19"/>
      <c r="F31" s="17"/>
      <c r="G31" s="17"/>
      <c r="H31" s="20"/>
      <c r="I31" s="17"/>
      <c r="J31" s="17"/>
      <c r="K31" s="17"/>
      <c r="L31" s="18">
        <f>SUM(L29:L30)</f>
        <v>6750</v>
      </c>
      <c r="M31" s="17"/>
    </row>
    <row r="32" spans="1:15">
      <c r="A32" t="s">
        <v>35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5">
      <c r="B33" t="s">
        <v>19</v>
      </c>
      <c r="C33" s="17"/>
      <c r="D33" s="17"/>
      <c r="E33" s="17"/>
      <c r="F33" s="17"/>
      <c r="G33" s="17">
        <v>40</v>
      </c>
      <c r="H33" s="17"/>
      <c r="I33" s="17"/>
      <c r="J33" s="19">
        <v>1000000</v>
      </c>
      <c r="K33" s="19">
        <v>3000</v>
      </c>
      <c r="L33" s="19">
        <v>3000</v>
      </c>
      <c r="M33" s="19">
        <v>0.6</v>
      </c>
      <c r="O33">
        <v>2006</v>
      </c>
    </row>
    <row r="34" spans="1:15">
      <c r="B34" t="s">
        <v>21</v>
      </c>
      <c r="C34" s="17"/>
      <c r="D34" s="17"/>
      <c r="E34" s="17"/>
      <c r="F34" s="17"/>
      <c r="G34" s="17">
        <v>40</v>
      </c>
      <c r="H34" s="17"/>
      <c r="I34" s="17"/>
      <c r="J34" s="19" t="s">
        <v>36</v>
      </c>
      <c r="K34" s="19"/>
      <c r="L34" s="19"/>
      <c r="M34" s="19"/>
      <c r="O34">
        <v>2006</v>
      </c>
    </row>
    <row r="35" spans="1:15">
      <c r="B35" t="s">
        <v>20</v>
      </c>
      <c r="C35" s="17"/>
      <c r="D35" s="17"/>
      <c r="E35" s="17"/>
      <c r="F35" s="17"/>
      <c r="G35" s="17">
        <v>40</v>
      </c>
      <c r="H35" s="17"/>
      <c r="I35" s="17"/>
      <c r="J35" s="19" t="s">
        <v>36</v>
      </c>
      <c r="K35" s="19"/>
      <c r="L35" s="19"/>
      <c r="M35" s="19"/>
      <c r="O35">
        <v>2006</v>
      </c>
    </row>
    <row r="36" spans="1:15">
      <c r="B36" t="s">
        <v>25</v>
      </c>
      <c r="C36" s="17"/>
      <c r="D36" s="17"/>
      <c r="E36" s="17"/>
      <c r="F36" s="17"/>
      <c r="G36" s="17">
        <v>20</v>
      </c>
      <c r="H36" s="17"/>
      <c r="I36" s="17"/>
      <c r="J36" s="19" t="s">
        <v>36</v>
      </c>
      <c r="K36" s="19"/>
      <c r="L36" s="19"/>
      <c r="M36" s="19"/>
      <c r="O36">
        <v>2006</v>
      </c>
    </row>
    <row r="38" spans="1:15">
      <c r="A38" t="s">
        <v>37</v>
      </c>
      <c r="J38">
        <f>SUM(J5:J37)</f>
        <v>10260000</v>
      </c>
      <c r="K38">
        <f>SUM(K5:K37)</f>
        <v>30630</v>
      </c>
      <c r="L38" s="21">
        <f>SUM(L13+L15+L20+L22+L27+L31+L33)</f>
        <v>42990</v>
      </c>
    </row>
    <row r="40" spans="1:15">
      <c r="A40" t="s">
        <v>38</v>
      </c>
      <c r="B40" t="s">
        <v>39</v>
      </c>
      <c r="C40" s="5" t="s">
        <v>47</v>
      </c>
      <c r="D40" s="5"/>
      <c r="E40" s="5" t="s">
        <v>48</v>
      </c>
      <c r="G40" s="5" t="s">
        <v>42</v>
      </c>
    </row>
    <row r="41" spans="1:15">
      <c r="M41">
        <f>L30/L38</f>
        <v>4.5359385903698535E-2</v>
      </c>
      <c r="N41">
        <f>M41*N54</f>
        <v>3195.0697836706213</v>
      </c>
    </row>
    <row r="42" spans="1:15">
      <c r="A42" t="s">
        <v>9</v>
      </c>
      <c r="B42" s="17">
        <f>L13</f>
        <v>25590</v>
      </c>
      <c r="C42" s="1">
        <v>0.59050000000000002</v>
      </c>
      <c r="D42" s="10">
        <v>1.7502</v>
      </c>
      <c r="E42" s="17">
        <f>B42*D42</f>
        <v>44787.618000000002</v>
      </c>
      <c r="M42">
        <f>L6/L38</f>
        <v>9.9790648988136776E-2</v>
      </c>
      <c r="N42">
        <f>M42*N54</f>
        <v>7029.1535240753665</v>
      </c>
    </row>
    <row r="43" spans="1:15">
      <c r="A43" t="s">
        <v>24</v>
      </c>
      <c r="B43" s="17">
        <v>1050</v>
      </c>
      <c r="C43" s="1">
        <f>$C$42</f>
        <v>0.59050000000000002</v>
      </c>
      <c r="D43" s="10">
        <f>$D$42</f>
        <v>1.7502</v>
      </c>
      <c r="E43" s="17">
        <f t="shared" ref="E43:E48" si="0">B43*D43</f>
        <v>1837.71</v>
      </c>
      <c r="G43" s="5" t="s">
        <v>43</v>
      </c>
      <c r="H43" s="5"/>
    </row>
    <row r="44" spans="1:15">
      <c r="A44" t="s">
        <v>26</v>
      </c>
      <c r="B44" s="17">
        <v>1500</v>
      </c>
      <c r="C44" s="1">
        <f t="shared" ref="C44:C48" si="1">$C$42</f>
        <v>0.59050000000000002</v>
      </c>
      <c r="D44" s="10">
        <f t="shared" ref="D44:D48" si="2">$D$42</f>
        <v>1.7502</v>
      </c>
      <c r="E44" s="17">
        <f t="shared" si="0"/>
        <v>2625.3</v>
      </c>
      <c r="G44" s="9" t="s">
        <v>44</v>
      </c>
      <c r="H44">
        <v>601.64</v>
      </c>
      <c r="N44">
        <v>2266</v>
      </c>
    </row>
    <row r="45" spans="1:15">
      <c r="A45" t="s">
        <v>29</v>
      </c>
      <c r="B45" s="17">
        <v>1500</v>
      </c>
      <c r="C45" s="1">
        <f t="shared" si="1"/>
        <v>0.59050000000000002</v>
      </c>
      <c r="D45" s="10">
        <f t="shared" si="2"/>
        <v>1.7502</v>
      </c>
      <c r="E45" s="17">
        <f t="shared" si="0"/>
        <v>2625.3</v>
      </c>
      <c r="G45" s="5" t="s">
        <v>49</v>
      </c>
      <c r="H45" s="12">
        <v>1053</v>
      </c>
      <c r="N45">
        <v>3972</v>
      </c>
    </row>
    <row r="46" spans="1:15">
      <c r="A46" t="s">
        <v>31</v>
      </c>
      <c r="B46" s="17">
        <v>3600</v>
      </c>
      <c r="C46" s="1">
        <f t="shared" si="1"/>
        <v>0.59050000000000002</v>
      </c>
      <c r="D46" s="10">
        <f t="shared" si="2"/>
        <v>1.7502</v>
      </c>
      <c r="E46" s="17">
        <f t="shared" si="0"/>
        <v>6300.72</v>
      </c>
      <c r="N46">
        <v>5877</v>
      </c>
    </row>
    <row r="47" spans="1:15">
      <c r="A47" t="s">
        <v>33</v>
      </c>
      <c r="B47" s="17">
        <v>6750</v>
      </c>
      <c r="C47" s="1">
        <f t="shared" si="1"/>
        <v>0.59050000000000002</v>
      </c>
      <c r="D47" s="10">
        <f t="shared" si="2"/>
        <v>1.7502</v>
      </c>
      <c r="E47" s="17">
        <f t="shared" si="0"/>
        <v>11813.85</v>
      </c>
      <c r="G47" s="5" t="s">
        <v>46</v>
      </c>
      <c r="H47">
        <f>H45/H44</f>
        <v>1.7502160760587728</v>
      </c>
      <c r="I47" s="16">
        <v>1.5904999999999999E-2</v>
      </c>
      <c r="N47">
        <v>7179</v>
      </c>
    </row>
    <row r="48" spans="1:15">
      <c r="A48" t="s">
        <v>35</v>
      </c>
      <c r="B48" s="17">
        <v>3000</v>
      </c>
      <c r="C48" s="1">
        <f t="shared" si="1"/>
        <v>0.59050000000000002</v>
      </c>
      <c r="D48" s="10">
        <f t="shared" si="2"/>
        <v>1.7502</v>
      </c>
      <c r="E48" s="17">
        <f t="shared" si="0"/>
        <v>5250.6</v>
      </c>
      <c r="N48">
        <v>8082</v>
      </c>
    </row>
    <row r="49" spans="2:14">
      <c r="B49" s="17"/>
      <c r="E49" s="17"/>
      <c r="N49">
        <v>9006</v>
      </c>
    </row>
    <row r="50" spans="2:14">
      <c r="B50" s="17">
        <f>SUM(B42:B49)</f>
        <v>42990</v>
      </c>
      <c r="E50" s="17">
        <f>SUM(E42:E49)</f>
        <v>75241.098000000013</v>
      </c>
      <c r="N50">
        <v>10425</v>
      </c>
    </row>
    <row r="51" spans="2:14">
      <c r="G51" s="1"/>
      <c r="N51">
        <v>11242</v>
      </c>
    </row>
    <row r="52" spans="2:14">
      <c r="N52">
        <v>12390</v>
      </c>
    </row>
    <row r="54" spans="2:14">
      <c r="N54">
        <f>SUM(N44:N53)</f>
        <v>70439</v>
      </c>
    </row>
  </sheetData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O54"/>
  <sheetViews>
    <sheetView topLeftCell="A7" workbookViewId="0">
      <selection activeCell="H47" sqref="H47"/>
    </sheetView>
  </sheetViews>
  <sheetFormatPr defaultRowHeight="12.75"/>
  <cols>
    <col min="2" max="2" width="13.42578125" customWidth="1"/>
    <col min="3" max="4" width="10.5703125" customWidth="1"/>
    <col min="5" max="5" width="12.28515625" bestFit="1" customWidth="1"/>
    <col min="7" max="7" width="15.140625" customWidth="1"/>
    <col min="8" max="8" width="13.5703125" customWidth="1"/>
    <col min="12" max="12" width="11.28515625" customWidth="1"/>
    <col min="14" max="14" width="22" customWidth="1"/>
  </cols>
  <sheetData>
    <row r="3" spans="1:15">
      <c r="E3" t="s">
        <v>0</v>
      </c>
      <c r="G3" t="s">
        <v>1</v>
      </c>
      <c r="H3" t="s">
        <v>2</v>
      </c>
      <c r="I3" t="s">
        <v>3</v>
      </c>
      <c r="J3" t="s">
        <v>4</v>
      </c>
      <c r="K3" s="1">
        <v>3.0000000000000001E-3</v>
      </c>
      <c r="L3" t="s">
        <v>5</v>
      </c>
      <c r="M3" t="s">
        <v>6</v>
      </c>
      <c r="N3" t="s">
        <v>7</v>
      </c>
      <c r="O3" t="s">
        <v>8</v>
      </c>
    </row>
    <row r="4" spans="1:15">
      <c r="A4" t="s">
        <v>9</v>
      </c>
    </row>
    <row r="5" spans="1:15">
      <c r="B5" t="s">
        <v>10</v>
      </c>
      <c r="C5" s="17"/>
      <c r="D5" s="17"/>
      <c r="E5" s="17">
        <v>5000</v>
      </c>
      <c r="F5" s="17" t="s">
        <v>11</v>
      </c>
      <c r="G5" s="17">
        <v>25</v>
      </c>
      <c r="H5" s="17">
        <v>65</v>
      </c>
      <c r="I5" s="17"/>
      <c r="J5" s="17">
        <v>2600000</v>
      </c>
      <c r="K5" s="17">
        <v>7800</v>
      </c>
      <c r="L5" s="17">
        <v>7800</v>
      </c>
      <c r="M5" s="17">
        <v>0.6</v>
      </c>
      <c r="O5">
        <v>2001</v>
      </c>
    </row>
    <row r="6" spans="1:15">
      <c r="B6" t="s">
        <v>12</v>
      </c>
      <c r="C6" s="17"/>
      <c r="D6" s="17"/>
      <c r="E6" s="17">
        <v>32</v>
      </c>
      <c r="F6" s="17" t="s">
        <v>13</v>
      </c>
      <c r="G6" s="17">
        <v>20</v>
      </c>
      <c r="H6" s="17" t="s">
        <v>14</v>
      </c>
      <c r="I6" s="17"/>
      <c r="J6" s="17">
        <v>500000</v>
      </c>
      <c r="K6" s="17">
        <v>1500</v>
      </c>
      <c r="L6" s="17">
        <v>4290</v>
      </c>
      <c r="M6" s="17">
        <v>0.6</v>
      </c>
      <c r="O6">
        <v>2001</v>
      </c>
    </row>
    <row r="7" spans="1:15">
      <c r="B7" t="s">
        <v>15</v>
      </c>
      <c r="C7" s="17"/>
      <c r="D7" s="17"/>
      <c r="E7" s="17"/>
      <c r="F7" s="17"/>
      <c r="G7" s="17">
        <v>8</v>
      </c>
      <c r="H7" s="17"/>
      <c r="I7" s="17"/>
      <c r="J7" s="17">
        <v>200000</v>
      </c>
      <c r="K7" s="17">
        <v>600</v>
      </c>
      <c r="L7" s="17">
        <v>1200</v>
      </c>
      <c r="M7" s="17">
        <v>1</v>
      </c>
      <c r="N7" t="s">
        <v>16</v>
      </c>
      <c r="O7" s="4">
        <v>2007</v>
      </c>
    </row>
    <row r="8" spans="1:15">
      <c r="B8" t="s">
        <v>17</v>
      </c>
      <c r="C8" s="17"/>
      <c r="D8" s="17"/>
      <c r="E8" s="17"/>
      <c r="F8" s="17"/>
      <c r="G8" s="17">
        <v>5</v>
      </c>
      <c r="H8" s="17"/>
      <c r="I8" s="17"/>
      <c r="J8" s="17">
        <v>100000</v>
      </c>
      <c r="K8" s="17">
        <v>300</v>
      </c>
      <c r="L8" s="17" t="s">
        <v>18</v>
      </c>
      <c r="M8" s="17">
        <v>1</v>
      </c>
      <c r="O8">
        <v>2001</v>
      </c>
    </row>
    <row r="9" spans="1:15">
      <c r="B9" t="s">
        <v>19</v>
      </c>
      <c r="C9" s="17"/>
      <c r="D9" s="17"/>
      <c r="E9" s="17"/>
      <c r="F9" s="17"/>
      <c r="G9" s="17">
        <v>40</v>
      </c>
      <c r="H9" s="17"/>
      <c r="I9" s="17"/>
      <c r="J9" s="17">
        <v>1500000</v>
      </c>
      <c r="K9" s="17">
        <v>4500</v>
      </c>
      <c r="L9" s="17">
        <v>4500</v>
      </c>
      <c r="M9" s="17">
        <v>0.6</v>
      </c>
      <c r="O9">
        <v>2001</v>
      </c>
    </row>
    <row r="10" spans="1:15">
      <c r="B10" t="s">
        <v>20</v>
      </c>
      <c r="C10" s="17"/>
      <c r="D10" s="17"/>
      <c r="E10" s="17"/>
      <c r="F10" s="17"/>
      <c r="G10" s="17">
        <v>40</v>
      </c>
      <c r="H10" s="17"/>
      <c r="I10" s="17"/>
      <c r="J10" s="17">
        <v>200000</v>
      </c>
      <c r="K10" s="17">
        <v>600</v>
      </c>
      <c r="L10" s="17">
        <v>600</v>
      </c>
      <c r="M10" s="17">
        <v>0.6</v>
      </c>
      <c r="O10">
        <v>2001</v>
      </c>
    </row>
    <row r="11" spans="1:15">
      <c r="B11" t="s">
        <v>21</v>
      </c>
      <c r="C11" s="17"/>
      <c r="D11" s="17"/>
      <c r="E11" s="17"/>
      <c r="F11" s="17"/>
      <c r="G11" s="17">
        <v>40</v>
      </c>
      <c r="H11" s="17"/>
      <c r="I11" s="17"/>
      <c r="J11" s="17">
        <v>800000</v>
      </c>
      <c r="K11" s="17">
        <v>2400</v>
      </c>
      <c r="L11" s="17">
        <v>2400</v>
      </c>
      <c r="M11" s="17">
        <v>0.6</v>
      </c>
      <c r="O11">
        <v>2001</v>
      </c>
    </row>
    <row r="12" spans="1:15">
      <c r="B12" t="s">
        <v>22</v>
      </c>
      <c r="C12" s="17"/>
      <c r="D12" s="17"/>
      <c r="E12" s="17">
        <v>900</v>
      </c>
      <c r="F12" s="17" t="s">
        <v>11</v>
      </c>
      <c r="G12" s="17">
        <v>25</v>
      </c>
      <c r="H12" s="17" t="s">
        <v>23</v>
      </c>
      <c r="I12" s="17"/>
      <c r="J12" s="17"/>
      <c r="K12" s="17"/>
      <c r="L12" s="17">
        <v>4800</v>
      </c>
      <c r="M12" s="17">
        <v>0.6</v>
      </c>
    </row>
    <row r="13" spans="1:15">
      <c r="C13" s="17"/>
      <c r="D13" s="17"/>
      <c r="E13" s="17"/>
      <c r="F13" s="17"/>
      <c r="G13" s="17"/>
      <c r="H13" s="17"/>
      <c r="I13" s="17"/>
      <c r="J13" s="17"/>
      <c r="K13" s="17"/>
      <c r="L13" s="18">
        <f>SUM(L5:L12)</f>
        <v>25590</v>
      </c>
      <c r="M13" s="17"/>
    </row>
    <row r="14" spans="1:15">
      <c r="A14" t="s">
        <v>24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5">
      <c r="B15" t="s">
        <v>25</v>
      </c>
      <c r="C15" s="17"/>
      <c r="D15" s="17"/>
      <c r="E15" s="17"/>
      <c r="F15" s="17"/>
      <c r="G15" s="17">
        <v>20</v>
      </c>
      <c r="H15" s="17"/>
      <c r="I15" s="17"/>
      <c r="J15" s="17">
        <v>350000</v>
      </c>
      <c r="K15" s="17">
        <v>1050</v>
      </c>
      <c r="L15" s="17">
        <v>1050</v>
      </c>
      <c r="M15" s="17">
        <v>0.6</v>
      </c>
      <c r="O15">
        <v>2001</v>
      </c>
    </row>
    <row r="16" spans="1:1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5">
      <c r="A17" t="s">
        <v>26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5">
      <c r="B18" t="s">
        <v>27</v>
      </c>
      <c r="C18" s="17"/>
      <c r="D18" s="17"/>
      <c r="E18" s="17"/>
      <c r="F18" s="17"/>
      <c r="G18" s="17">
        <v>40</v>
      </c>
      <c r="H18" s="17"/>
      <c r="I18" s="17"/>
      <c r="J18" s="17">
        <v>400000</v>
      </c>
      <c r="K18" s="17">
        <v>1200</v>
      </c>
      <c r="L18" s="17">
        <v>1200</v>
      </c>
      <c r="M18" s="17">
        <v>0.6</v>
      </c>
      <c r="O18">
        <v>2001</v>
      </c>
    </row>
    <row r="19" spans="1:15">
      <c r="B19" t="s">
        <v>28</v>
      </c>
      <c r="C19" s="17"/>
      <c r="D19" s="17"/>
      <c r="E19" s="17"/>
      <c r="F19" s="17"/>
      <c r="G19" s="17">
        <v>40</v>
      </c>
      <c r="H19" s="17"/>
      <c r="I19" s="17"/>
      <c r="J19" s="17">
        <v>100000</v>
      </c>
      <c r="K19" s="17">
        <v>300</v>
      </c>
      <c r="L19" s="17">
        <v>300</v>
      </c>
      <c r="M19" s="17">
        <v>0.6</v>
      </c>
      <c r="O19">
        <v>2001</v>
      </c>
    </row>
    <row r="20" spans="1:15">
      <c r="C20" s="17"/>
      <c r="D20" s="17"/>
      <c r="E20" s="17"/>
      <c r="F20" s="17"/>
      <c r="G20" s="17"/>
      <c r="H20" s="17"/>
      <c r="I20" s="17"/>
      <c r="J20" s="17"/>
      <c r="K20" s="17"/>
      <c r="L20" s="18">
        <f>SUM(L18:L19)</f>
        <v>1500</v>
      </c>
      <c r="M20" s="17"/>
    </row>
    <row r="21" spans="1:15">
      <c r="A21" t="s">
        <v>29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5">
      <c r="B22" t="s">
        <v>30</v>
      </c>
      <c r="C22" s="17"/>
      <c r="D22" s="17"/>
      <c r="E22" s="17"/>
      <c r="F22" s="17"/>
      <c r="G22" s="17">
        <v>40</v>
      </c>
      <c r="H22" s="17"/>
      <c r="I22" s="17"/>
      <c r="J22" s="17">
        <v>500000</v>
      </c>
      <c r="K22" s="17">
        <v>1500</v>
      </c>
      <c r="L22" s="17">
        <v>1500</v>
      </c>
      <c r="M22" s="17">
        <v>0.6</v>
      </c>
      <c r="O22">
        <v>2001</v>
      </c>
    </row>
    <row r="23" spans="1:15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5">
      <c r="A24" t="s">
        <v>31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5">
      <c r="B25" t="s">
        <v>17</v>
      </c>
      <c r="C25" s="17"/>
      <c r="D25" s="17"/>
      <c r="E25" s="17"/>
      <c r="F25" s="17"/>
      <c r="G25" s="17">
        <v>5</v>
      </c>
      <c r="H25" s="17"/>
      <c r="I25" s="17"/>
      <c r="J25" s="17">
        <v>150000</v>
      </c>
      <c r="K25" s="17">
        <v>300</v>
      </c>
      <c r="L25" s="17" t="s">
        <v>18</v>
      </c>
      <c r="M25" s="17">
        <v>1</v>
      </c>
      <c r="O25">
        <v>2003</v>
      </c>
    </row>
    <row r="26" spans="1:15">
      <c r="B26" t="s">
        <v>32</v>
      </c>
      <c r="C26" s="17"/>
      <c r="D26" s="17"/>
      <c r="E26" s="17"/>
      <c r="F26" s="17"/>
      <c r="G26" s="19">
        <v>10</v>
      </c>
      <c r="H26" s="17"/>
      <c r="I26" s="17"/>
      <c r="J26" s="19">
        <v>60000</v>
      </c>
      <c r="K26" s="19">
        <v>180</v>
      </c>
      <c r="L26" s="19">
        <v>3600</v>
      </c>
      <c r="M26" s="17">
        <v>0.6</v>
      </c>
      <c r="O26">
        <v>2007</v>
      </c>
    </row>
    <row r="27" spans="1:15">
      <c r="C27" s="17"/>
      <c r="D27" s="17"/>
      <c r="E27" s="17"/>
      <c r="F27" s="17"/>
      <c r="G27" s="19"/>
      <c r="H27" s="17"/>
      <c r="I27" s="17"/>
      <c r="J27" s="19"/>
      <c r="K27" s="19"/>
      <c r="L27" s="18">
        <f>SUM(L26)</f>
        <v>3600</v>
      </c>
      <c r="M27" s="17"/>
    </row>
    <row r="28" spans="1:15">
      <c r="A28" t="s">
        <v>33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5">
      <c r="B29" t="s">
        <v>10</v>
      </c>
      <c r="C29" s="17"/>
      <c r="D29" s="17"/>
      <c r="E29" s="19">
        <v>3000</v>
      </c>
      <c r="F29" s="17" t="s">
        <v>11</v>
      </c>
      <c r="G29" s="17">
        <v>25</v>
      </c>
      <c r="H29" s="17">
        <v>65</v>
      </c>
      <c r="I29" s="17"/>
      <c r="J29" s="19">
        <v>1600000</v>
      </c>
      <c r="K29" s="19">
        <v>4800</v>
      </c>
      <c r="L29" s="19">
        <v>4800</v>
      </c>
      <c r="M29" s="17">
        <v>0.6</v>
      </c>
      <c r="O29">
        <v>2005</v>
      </c>
    </row>
    <row r="30" spans="1:15">
      <c r="B30" t="s">
        <v>12</v>
      </c>
      <c r="C30" s="17"/>
      <c r="D30" s="17"/>
      <c r="E30" s="19">
        <v>20</v>
      </c>
      <c r="F30" s="17" t="s">
        <v>13</v>
      </c>
      <c r="G30" s="17">
        <v>20</v>
      </c>
      <c r="H30" s="20" t="s">
        <v>34</v>
      </c>
      <c r="I30" s="17"/>
      <c r="J30" s="17">
        <v>200000</v>
      </c>
      <c r="K30" s="17">
        <v>600</v>
      </c>
      <c r="L30" s="17">
        <v>1950</v>
      </c>
      <c r="M30" s="17">
        <v>0.6</v>
      </c>
      <c r="O30">
        <v>2005</v>
      </c>
    </row>
    <row r="31" spans="1:15">
      <c r="C31" s="17"/>
      <c r="D31" s="17"/>
      <c r="E31" s="19"/>
      <c r="F31" s="17"/>
      <c r="G31" s="17"/>
      <c r="H31" s="20"/>
      <c r="I31" s="17"/>
      <c r="J31" s="17"/>
      <c r="K31" s="17"/>
      <c r="L31" s="18">
        <f>SUM(L29:L30)</f>
        <v>6750</v>
      </c>
      <c r="M31" s="17"/>
    </row>
    <row r="32" spans="1:15">
      <c r="A32" t="s">
        <v>35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5">
      <c r="B33" t="s">
        <v>19</v>
      </c>
      <c r="C33" s="17"/>
      <c r="D33" s="17"/>
      <c r="E33" s="17"/>
      <c r="F33" s="17"/>
      <c r="G33" s="17">
        <v>40</v>
      </c>
      <c r="H33" s="17"/>
      <c r="I33" s="17"/>
      <c r="J33" s="19">
        <v>1000000</v>
      </c>
      <c r="K33" s="19">
        <v>3000</v>
      </c>
      <c r="L33" s="19">
        <v>3000</v>
      </c>
      <c r="M33" s="19">
        <v>0.6</v>
      </c>
      <c r="O33">
        <v>2006</v>
      </c>
    </row>
    <row r="34" spans="1:15">
      <c r="B34" t="s">
        <v>21</v>
      </c>
      <c r="C34" s="17"/>
      <c r="D34" s="17"/>
      <c r="E34" s="17"/>
      <c r="F34" s="17"/>
      <c r="G34" s="17">
        <v>40</v>
      </c>
      <c r="H34" s="17"/>
      <c r="I34" s="17"/>
      <c r="J34" s="19" t="s">
        <v>36</v>
      </c>
      <c r="K34" s="19"/>
      <c r="L34" s="19"/>
      <c r="M34" s="19"/>
      <c r="O34">
        <v>2006</v>
      </c>
    </row>
    <row r="35" spans="1:15">
      <c r="B35" t="s">
        <v>20</v>
      </c>
      <c r="C35" s="17"/>
      <c r="D35" s="17"/>
      <c r="E35" s="17"/>
      <c r="F35" s="17"/>
      <c r="G35" s="17">
        <v>40</v>
      </c>
      <c r="H35" s="17"/>
      <c r="I35" s="17"/>
      <c r="J35" s="19" t="s">
        <v>36</v>
      </c>
      <c r="K35" s="19"/>
      <c r="L35" s="19"/>
      <c r="M35" s="19"/>
      <c r="O35">
        <v>2006</v>
      </c>
    </row>
    <row r="36" spans="1:15">
      <c r="B36" t="s">
        <v>25</v>
      </c>
      <c r="C36" s="17"/>
      <c r="D36" s="17"/>
      <c r="E36" s="17"/>
      <c r="F36" s="17"/>
      <c r="G36" s="17">
        <v>20</v>
      </c>
      <c r="H36" s="17"/>
      <c r="I36" s="17"/>
      <c r="J36" s="19" t="s">
        <v>36</v>
      </c>
      <c r="K36" s="19"/>
      <c r="L36" s="19"/>
      <c r="M36" s="19"/>
      <c r="O36">
        <v>2006</v>
      </c>
    </row>
    <row r="38" spans="1:15">
      <c r="A38" t="s">
        <v>37</v>
      </c>
      <c r="J38">
        <f>SUM(J5:J37)</f>
        <v>10260000</v>
      </c>
      <c r="K38">
        <f>SUM(K5:K37)</f>
        <v>30630</v>
      </c>
      <c r="L38" s="21">
        <f>SUM(L13+L15+L20+L22+L27+L31+L33)</f>
        <v>42990</v>
      </c>
    </row>
    <row r="40" spans="1:15">
      <c r="A40" t="s">
        <v>38</v>
      </c>
      <c r="B40" t="s">
        <v>39</v>
      </c>
      <c r="C40" s="5" t="s">
        <v>50</v>
      </c>
      <c r="D40" s="5"/>
      <c r="E40" s="5" t="s">
        <v>51</v>
      </c>
      <c r="G40" s="5" t="s">
        <v>42</v>
      </c>
    </row>
    <row r="41" spans="1:15">
      <c r="M41">
        <f>L30/L38</f>
        <v>4.5359385903698535E-2</v>
      </c>
      <c r="N41">
        <f>M41*N54</f>
        <v>3195.0697836706213</v>
      </c>
    </row>
    <row r="42" spans="1:15">
      <c r="A42" t="s">
        <v>9</v>
      </c>
      <c r="B42" s="17">
        <f>L13</f>
        <v>25590</v>
      </c>
      <c r="C42" s="1">
        <v>0.52910000000000001</v>
      </c>
      <c r="D42" s="10">
        <v>1.5905</v>
      </c>
      <c r="E42" s="17">
        <f>B42*D42</f>
        <v>40700.895000000004</v>
      </c>
      <c r="M42">
        <f>L6/L38</f>
        <v>9.9790648988136776E-2</v>
      </c>
      <c r="N42">
        <f>M42*N54</f>
        <v>7029.1535240753665</v>
      </c>
    </row>
    <row r="43" spans="1:15">
      <c r="A43" t="s">
        <v>24</v>
      </c>
      <c r="B43" s="17">
        <v>1050</v>
      </c>
      <c r="C43" s="1">
        <f>$C$42</f>
        <v>0.52910000000000001</v>
      </c>
      <c r="D43" s="10">
        <f>$D$42</f>
        <v>1.5905</v>
      </c>
      <c r="E43" s="17">
        <f t="shared" ref="E43:E48" si="0">B43*D43</f>
        <v>1670.0250000000001</v>
      </c>
      <c r="G43" s="5" t="s">
        <v>43</v>
      </c>
      <c r="H43" s="5"/>
    </row>
    <row r="44" spans="1:15">
      <c r="A44" t="s">
        <v>26</v>
      </c>
      <c r="B44" s="17">
        <v>1500</v>
      </c>
      <c r="C44" s="1">
        <f t="shared" ref="C44:C48" si="1">$C$42</f>
        <v>0.52910000000000001</v>
      </c>
      <c r="D44" s="10">
        <f t="shared" ref="D44:D48" si="2">$D$42</f>
        <v>1.5905</v>
      </c>
      <c r="E44" s="17">
        <f t="shared" si="0"/>
        <v>2385.75</v>
      </c>
      <c r="G44" s="9" t="s">
        <v>44</v>
      </c>
      <c r="H44">
        <v>601.64</v>
      </c>
      <c r="N44">
        <v>2266</v>
      </c>
    </row>
    <row r="45" spans="1:15">
      <c r="A45" t="s">
        <v>29</v>
      </c>
      <c r="B45" s="17">
        <v>1500</v>
      </c>
      <c r="C45" s="1">
        <f t="shared" si="1"/>
        <v>0.52910000000000001</v>
      </c>
      <c r="D45" s="10">
        <f t="shared" si="2"/>
        <v>1.5905</v>
      </c>
      <c r="E45" s="17">
        <f t="shared" si="0"/>
        <v>2385.75</v>
      </c>
      <c r="G45" s="5" t="s">
        <v>52</v>
      </c>
      <c r="H45" s="12">
        <v>956.88</v>
      </c>
      <c r="N45">
        <v>3972</v>
      </c>
    </row>
    <row r="46" spans="1:15">
      <c r="A46" t="s">
        <v>31</v>
      </c>
      <c r="B46" s="17">
        <v>3600</v>
      </c>
      <c r="C46" s="1">
        <f t="shared" si="1"/>
        <v>0.52910000000000001</v>
      </c>
      <c r="D46" s="10">
        <f t="shared" si="2"/>
        <v>1.5905</v>
      </c>
      <c r="E46" s="17">
        <f t="shared" si="0"/>
        <v>5725.8</v>
      </c>
      <c r="N46">
        <v>5877</v>
      </c>
    </row>
    <row r="47" spans="1:15">
      <c r="A47" t="s">
        <v>33</v>
      </c>
      <c r="B47" s="17">
        <v>6750</v>
      </c>
      <c r="C47" s="1">
        <f t="shared" si="1"/>
        <v>0.52910000000000001</v>
      </c>
      <c r="D47" s="10">
        <f t="shared" si="2"/>
        <v>1.5905</v>
      </c>
      <c r="E47" s="17">
        <f t="shared" si="0"/>
        <v>10735.875</v>
      </c>
      <c r="G47" s="5" t="s">
        <v>46</v>
      </c>
      <c r="H47">
        <f>H45/H44</f>
        <v>1.5904527624493052</v>
      </c>
      <c r="I47" s="16">
        <v>1.5291000000000001E-2</v>
      </c>
      <c r="N47">
        <v>7179</v>
      </c>
    </row>
    <row r="48" spans="1:15">
      <c r="A48" t="s">
        <v>35</v>
      </c>
      <c r="B48" s="17">
        <v>3000</v>
      </c>
      <c r="C48" s="1">
        <f t="shared" si="1"/>
        <v>0.52910000000000001</v>
      </c>
      <c r="D48" s="10">
        <f t="shared" si="2"/>
        <v>1.5905</v>
      </c>
      <c r="E48" s="17">
        <f t="shared" si="0"/>
        <v>4771.5</v>
      </c>
      <c r="N48">
        <v>8082</v>
      </c>
    </row>
    <row r="49" spans="2:14">
      <c r="B49" s="17"/>
      <c r="E49" s="17"/>
      <c r="N49">
        <v>9006</v>
      </c>
    </row>
    <row r="50" spans="2:14">
      <c r="B50" s="17">
        <f>SUM(B42:B49)</f>
        <v>42990</v>
      </c>
      <c r="E50" s="17">
        <f>SUM(E42:E49)</f>
        <v>68375.595000000001</v>
      </c>
      <c r="N50">
        <v>10425</v>
      </c>
    </row>
    <row r="51" spans="2:14">
      <c r="G51" s="1"/>
      <c r="N51">
        <v>11242</v>
      </c>
    </row>
    <row r="52" spans="2:14">
      <c r="N52">
        <v>12390</v>
      </c>
    </row>
    <row r="54" spans="2:14">
      <c r="N54">
        <f>SUM(N44:N53)</f>
        <v>70439</v>
      </c>
    </row>
  </sheetData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54"/>
  <sheetViews>
    <sheetView topLeftCell="A7" workbookViewId="0">
      <selection activeCell="D42" sqref="D42"/>
    </sheetView>
  </sheetViews>
  <sheetFormatPr defaultRowHeight="12.75"/>
  <cols>
    <col min="2" max="2" width="13.42578125" customWidth="1"/>
    <col min="3" max="4" width="10.5703125" customWidth="1"/>
    <col min="5" max="5" width="12.28515625" bestFit="1" customWidth="1"/>
    <col min="7" max="7" width="15.140625" customWidth="1"/>
    <col min="8" max="8" width="13.5703125" customWidth="1"/>
    <col min="12" max="12" width="11.28515625" customWidth="1"/>
    <col min="14" max="14" width="22" customWidth="1"/>
  </cols>
  <sheetData>
    <row r="3" spans="1:15">
      <c r="E3" t="s">
        <v>0</v>
      </c>
      <c r="G3" t="s">
        <v>1</v>
      </c>
      <c r="H3" t="s">
        <v>2</v>
      </c>
      <c r="I3" t="s">
        <v>3</v>
      </c>
      <c r="J3" t="s">
        <v>4</v>
      </c>
      <c r="K3" s="1">
        <v>3.0000000000000001E-3</v>
      </c>
      <c r="L3" t="s">
        <v>5</v>
      </c>
      <c r="M3" t="s">
        <v>6</v>
      </c>
      <c r="N3" t="s">
        <v>7</v>
      </c>
      <c r="O3" t="s">
        <v>8</v>
      </c>
    </row>
    <row r="4" spans="1:15">
      <c r="A4" t="s">
        <v>9</v>
      </c>
    </row>
    <row r="5" spans="1:15">
      <c r="B5" t="s">
        <v>10</v>
      </c>
      <c r="C5" s="17"/>
      <c r="D5" s="17"/>
      <c r="E5" s="17">
        <v>5000</v>
      </c>
      <c r="F5" s="17" t="s">
        <v>11</v>
      </c>
      <c r="G5" s="17">
        <v>25</v>
      </c>
      <c r="H5" s="17">
        <v>65</v>
      </c>
      <c r="I5" s="17"/>
      <c r="J5" s="17">
        <v>2600000</v>
      </c>
      <c r="K5" s="17">
        <v>7800</v>
      </c>
      <c r="L5" s="17">
        <v>7800</v>
      </c>
      <c r="M5" s="17">
        <v>0.6</v>
      </c>
      <c r="O5">
        <v>2001</v>
      </c>
    </row>
    <row r="6" spans="1:15">
      <c r="B6" t="s">
        <v>12</v>
      </c>
      <c r="C6" s="17"/>
      <c r="D6" s="17"/>
      <c r="E6" s="17">
        <v>32</v>
      </c>
      <c r="F6" s="17" t="s">
        <v>13</v>
      </c>
      <c r="G6" s="17">
        <v>20</v>
      </c>
      <c r="H6" s="17" t="s">
        <v>14</v>
      </c>
      <c r="I6" s="17"/>
      <c r="J6" s="17">
        <v>500000</v>
      </c>
      <c r="K6" s="17">
        <v>1500</v>
      </c>
      <c r="L6" s="17">
        <v>4290</v>
      </c>
      <c r="M6" s="17">
        <v>0.6</v>
      </c>
      <c r="O6">
        <v>2001</v>
      </c>
    </row>
    <row r="7" spans="1:15">
      <c r="B7" t="s">
        <v>15</v>
      </c>
      <c r="C7" s="17"/>
      <c r="D7" s="17"/>
      <c r="E7" s="17"/>
      <c r="F7" s="17"/>
      <c r="G7" s="17">
        <v>8</v>
      </c>
      <c r="H7" s="17"/>
      <c r="I7" s="17"/>
      <c r="J7" s="17">
        <v>200000</v>
      </c>
      <c r="K7" s="17">
        <v>600</v>
      </c>
      <c r="L7" s="17">
        <v>1200</v>
      </c>
      <c r="M7" s="17">
        <v>1</v>
      </c>
      <c r="N7" t="s">
        <v>16</v>
      </c>
      <c r="O7" s="4">
        <v>2007</v>
      </c>
    </row>
    <row r="8" spans="1:15">
      <c r="B8" t="s">
        <v>17</v>
      </c>
      <c r="C8" s="17"/>
      <c r="D8" s="17"/>
      <c r="E8" s="17"/>
      <c r="F8" s="17"/>
      <c r="G8" s="17">
        <v>5</v>
      </c>
      <c r="H8" s="17"/>
      <c r="I8" s="17"/>
      <c r="J8" s="17">
        <v>100000</v>
      </c>
      <c r="K8" s="17">
        <v>300</v>
      </c>
      <c r="L8" s="17" t="s">
        <v>18</v>
      </c>
      <c r="M8" s="17">
        <v>1</v>
      </c>
      <c r="O8">
        <v>2001</v>
      </c>
    </row>
    <row r="9" spans="1:15">
      <c r="B9" t="s">
        <v>19</v>
      </c>
      <c r="C9" s="17"/>
      <c r="D9" s="17"/>
      <c r="E9" s="17"/>
      <c r="F9" s="17"/>
      <c r="G9" s="17">
        <v>40</v>
      </c>
      <c r="H9" s="17"/>
      <c r="I9" s="17"/>
      <c r="J9" s="17">
        <v>1500000</v>
      </c>
      <c r="K9" s="17">
        <v>4500</v>
      </c>
      <c r="L9" s="17">
        <v>4500</v>
      </c>
      <c r="M9" s="17">
        <v>0.6</v>
      </c>
      <c r="O9">
        <v>2001</v>
      </c>
    </row>
    <row r="10" spans="1:15">
      <c r="B10" t="s">
        <v>20</v>
      </c>
      <c r="C10" s="17"/>
      <c r="D10" s="17"/>
      <c r="E10" s="17"/>
      <c r="F10" s="17"/>
      <c r="G10" s="17">
        <v>40</v>
      </c>
      <c r="H10" s="17"/>
      <c r="I10" s="17"/>
      <c r="J10" s="17">
        <v>200000</v>
      </c>
      <c r="K10" s="17">
        <v>600</v>
      </c>
      <c r="L10" s="17">
        <v>600</v>
      </c>
      <c r="M10" s="17">
        <v>0.6</v>
      </c>
      <c r="O10">
        <v>2001</v>
      </c>
    </row>
    <row r="11" spans="1:15">
      <c r="B11" t="s">
        <v>21</v>
      </c>
      <c r="C11" s="17"/>
      <c r="D11" s="17"/>
      <c r="E11" s="17"/>
      <c r="F11" s="17"/>
      <c r="G11" s="17">
        <v>40</v>
      </c>
      <c r="H11" s="17"/>
      <c r="I11" s="17"/>
      <c r="J11" s="17">
        <v>800000</v>
      </c>
      <c r="K11" s="17">
        <v>2400</v>
      </c>
      <c r="L11" s="17">
        <v>2400</v>
      </c>
      <c r="M11" s="17">
        <v>0.6</v>
      </c>
      <c r="O11">
        <v>2001</v>
      </c>
    </row>
    <row r="12" spans="1:15">
      <c r="B12" t="s">
        <v>22</v>
      </c>
      <c r="C12" s="17"/>
      <c r="D12" s="17"/>
      <c r="E12" s="17">
        <v>900</v>
      </c>
      <c r="F12" s="17" t="s">
        <v>11</v>
      </c>
      <c r="G12" s="17">
        <v>25</v>
      </c>
      <c r="H12" s="17" t="s">
        <v>23</v>
      </c>
      <c r="I12" s="17"/>
      <c r="J12" s="17"/>
      <c r="K12" s="17"/>
      <c r="L12" s="17">
        <v>4800</v>
      </c>
      <c r="M12" s="17">
        <v>0.6</v>
      </c>
    </row>
    <row r="13" spans="1:15">
      <c r="C13" s="17"/>
      <c r="D13" s="17"/>
      <c r="E13" s="17"/>
      <c r="F13" s="17"/>
      <c r="G13" s="17"/>
      <c r="H13" s="17"/>
      <c r="I13" s="17"/>
      <c r="J13" s="17"/>
      <c r="K13" s="17"/>
      <c r="L13" s="18">
        <f>SUM(L5:L12)</f>
        <v>25590</v>
      </c>
      <c r="M13" s="17"/>
    </row>
    <row r="14" spans="1:15">
      <c r="A14" t="s">
        <v>24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5">
      <c r="B15" t="s">
        <v>25</v>
      </c>
      <c r="C15" s="17"/>
      <c r="D15" s="17"/>
      <c r="E15" s="17"/>
      <c r="F15" s="17"/>
      <c r="G15" s="17">
        <v>20</v>
      </c>
      <c r="H15" s="17"/>
      <c r="I15" s="17"/>
      <c r="J15" s="17">
        <v>350000</v>
      </c>
      <c r="K15" s="17">
        <v>1050</v>
      </c>
      <c r="L15" s="17">
        <v>1050</v>
      </c>
      <c r="M15" s="17">
        <v>0.6</v>
      </c>
      <c r="O15">
        <v>2001</v>
      </c>
    </row>
    <row r="16" spans="1:1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5">
      <c r="A17" t="s">
        <v>26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5">
      <c r="B18" t="s">
        <v>27</v>
      </c>
      <c r="C18" s="17"/>
      <c r="D18" s="17"/>
      <c r="E18" s="17"/>
      <c r="F18" s="17"/>
      <c r="G18" s="17">
        <v>40</v>
      </c>
      <c r="H18" s="17"/>
      <c r="I18" s="17"/>
      <c r="J18" s="17">
        <v>400000</v>
      </c>
      <c r="K18" s="17">
        <v>1200</v>
      </c>
      <c r="L18" s="17">
        <v>1200</v>
      </c>
      <c r="M18" s="17">
        <v>0.6</v>
      </c>
      <c r="O18">
        <v>2001</v>
      </c>
    </row>
    <row r="19" spans="1:15">
      <c r="B19" t="s">
        <v>28</v>
      </c>
      <c r="C19" s="17"/>
      <c r="D19" s="17"/>
      <c r="E19" s="17"/>
      <c r="F19" s="17"/>
      <c r="G19" s="17">
        <v>40</v>
      </c>
      <c r="H19" s="17"/>
      <c r="I19" s="17"/>
      <c r="J19" s="17">
        <v>100000</v>
      </c>
      <c r="K19" s="17">
        <v>300</v>
      </c>
      <c r="L19" s="17">
        <v>300</v>
      </c>
      <c r="M19" s="17">
        <v>0.6</v>
      </c>
      <c r="O19">
        <v>2001</v>
      </c>
    </row>
    <row r="20" spans="1:15">
      <c r="C20" s="17"/>
      <c r="D20" s="17"/>
      <c r="E20" s="17"/>
      <c r="F20" s="17"/>
      <c r="G20" s="17"/>
      <c r="H20" s="17"/>
      <c r="I20" s="17"/>
      <c r="J20" s="17"/>
      <c r="K20" s="17"/>
      <c r="L20" s="18">
        <f>SUM(L18:L19)</f>
        <v>1500</v>
      </c>
      <c r="M20" s="17"/>
    </row>
    <row r="21" spans="1:15">
      <c r="A21" t="s">
        <v>29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5">
      <c r="B22" t="s">
        <v>30</v>
      </c>
      <c r="C22" s="17"/>
      <c r="D22" s="17"/>
      <c r="E22" s="17"/>
      <c r="F22" s="17"/>
      <c r="G22" s="17">
        <v>40</v>
      </c>
      <c r="H22" s="17"/>
      <c r="I22" s="17"/>
      <c r="J22" s="17">
        <v>500000</v>
      </c>
      <c r="K22" s="17">
        <v>1500</v>
      </c>
      <c r="L22" s="17">
        <v>1500</v>
      </c>
      <c r="M22" s="17">
        <v>0.6</v>
      </c>
      <c r="O22">
        <v>2001</v>
      </c>
    </row>
    <row r="23" spans="1:15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5">
      <c r="A24" t="s">
        <v>31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5">
      <c r="B25" t="s">
        <v>17</v>
      </c>
      <c r="C25" s="17"/>
      <c r="D25" s="17"/>
      <c r="E25" s="17"/>
      <c r="F25" s="17"/>
      <c r="G25" s="17">
        <v>5</v>
      </c>
      <c r="H25" s="17"/>
      <c r="I25" s="17"/>
      <c r="J25" s="17">
        <v>150000</v>
      </c>
      <c r="K25" s="17">
        <v>300</v>
      </c>
      <c r="L25" s="17" t="s">
        <v>18</v>
      </c>
      <c r="M25" s="17">
        <v>1</v>
      </c>
      <c r="O25">
        <v>2003</v>
      </c>
    </row>
    <row r="26" spans="1:15">
      <c r="B26" t="s">
        <v>32</v>
      </c>
      <c r="C26" s="17"/>
      <c r="D26" s="17"/>
      <c r="E26" s="17"/>
      <c r="F26" s="17"/>
      <c r="G26" s="19">
        <v>10</v>
      </c>
      <c r="H26" s="17"/>
      <c r="I26" s="17"/>
      <c r="J26" s="19">
        <v>60000</v>
      </c>
      <c r="K26" s="19">
        <v>180</v>
      </c>
      <c r="L26" s="19">
        <v>3600</v>
      </c>
      <c r="M26" s="17">
        <v>0.6</v>
      </c>
      <c r="O26">
        <v>2007</v>
      </c>
    </row>
    <row r="27" spans="1:15">
      <c r="C27" s="17"/>
      <c r="D27" s="17"/>
      <c r="E27" s="17"/>
      <c r="F27" s="17"/>
      <c r="G27" s="19"/>
      <c r="H27" s="17"/>
      <c r="I27" s="17"/>
      <c r="J27" s="19"/>
      <c r="K27" s="19"/>
      <c r="L27" s="18">
        <f>SUM(L26)</f>
        <v>3600</v>
      </c>
      <c r="M27" s="17"/>
    </row>
    <row r="28" spans="1:15">
      <c r="A28" t="s">
        <v>33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5">
      <c r="B29" t="s">
        <v>10</v>
      </c>
      <c r="C29" s="17"/>
      <c r="D29" s="17"/>
      <c r="E29" s="19">
        <v>3000</v>
      </c>
      <c r="F29" s="17" t="s">
        <v>11</v>
      </c>
      <c r="G29" s="17">
        <v>25</v>
      </c>
      <c r="H29" s="17">
        <v>65</v>
      </c>
      <c r="I29" s="17"/>
      <c r="J29" s="19">
        <v>1600000</v>
      </c>
      <c r="K29" s="19">
        <v>4800</v>
      </c>
      <c r="L29" s="19">
        <v>4800</v>
      </c>
      <c r="M29" s="17">
        <v>0.6</v>
      </c>
      <c r="O29">
        <v>2005</v>
      </c>
    </row>
    <row r="30" spans="1:15">
      <c r="B30" t="s">
        <v>12</v>
      </c>
      <c r="C30" s="17"/>
      <c r="D30" s="17"/>
      <c r="E30" s="19">
        <v>20</v>
      </c>
      <c r="F30" s="17" t="s">
        <v>13</v>
      </c>
      <c r="G30" s="17">
        <v>20</v>
      </c>
      <c r="H30" s="20" t="s">
        <v>34</v>
      </c>
      <c r="I30" s="17"/>
      <c r="J30" s="17">
        <v>200000</v>
      </c>
      <c r="K30" s="17">
        <v>600</v>
      </c>
      <c r="L30" s="17">
        <v>1950</v>
      </c>
      <c r="M30" s="17">
        <v>0.6</v>
      </c>
      <c r="O30">
        <v>2005</v>
      </c>
    </row>
    <row r="31" spans="1:15">
      <c r="C31" s="17"/>
      <c r="D31" s="17"/>
      <c r="E31" s="19"/>
      <c r="F31" s="17"/>
      <c r="G31" s="17"/>
      <c r="H31" s="20"/>
      <c r="I31" s="17"/>
      <c r="J31" s="17"/>
      <c r="K31" s="17"/>
      <c r="L31" s="18">
        <f>SUM(L29:L30)</f>
        <v>6750</v>
      </c>
      <c r="M31" s="17"/>
    </row>
    <row r="32" spans="1:15">
      <c r="A32" t="s">
        <v>35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5">
      <c r="B33" t="s">
        <v>19</v>
      </c>
      <c r="C33" s="17"/>
      <c r="D33" s="17"/>
      <c r="E33" s="17"/>
      <c r="F33" s="17"/>
      <c r="G33" s="17">
        <v>40</v>
      </c>
      <c r="H33" s="17"/>
      <c r="I33" s="17"/>
      <c r="J33" s="19">
        <v>1000000</v>
      </c>
      <c r="K33" s="19">
        <v>3000</v>
      </c>
      <c r="L33" s="19">
        <v>3000</v>
      </c>
      <c r="M33" s="19">
        <v>0.6</v>
      </c>
      <c r="O33">
        <v>2006</v>
      </c>
    </row>
    <row r="34" spans="1:15">
      <c r="B34" t="s">
        <v>21</v>
      </c>
      <c r="C34" s="17"/>
      <c r="D34" s="17"/>
      <c r="E34" s="17"/>
      <c r="F34" s="17"/>
      <c r="G34" s="17">
        <v>40</v>
      </c>
      <c r="H34" s="17"/>
      <c r="I34" s="17"/>
      <c r="J34" s="19" t="s">
        <v>36</v>
      </c>
      <c r="K34" s="19"/>
      <c r="L34" s="19"/>
      <c r="M34" s="19"/>
      <c r="O34">
        <v>2006</v>
      </c>
    </row>
    <row r="35" spans="1:15">
      <c r="B35" t="s">
        <v>20</v>
      </c>
      <c r="C35" s="17"/>
      <c r="D35" s="17"/>
      <c r="E35" s="17"/>
      <c r="F35" s="17"/>
      <c r="G35" s="17">
        <v>40</v>
      </c>
      <c r="H35" s="17"/>
      <c r="I35" s="17"/>
      <c r="J35" s="19" t="s">
        <v>36</v>
      </c>
      <c r="K35" s="19"/>
      <c r="L35" s="19"/>
      <c r="M35" s="19"/>
      <c r="O35">
        <v>2006</v>
      </c>
    </row>
    <row r="36" spans="1:15">
      <c r="B36" t="s">
        <v>25</v>
      </c>
      <c r="C36" s="17"/>
      <c r="D36" s="17"/>
      <c r="E36" s="17"/>
      <c r="F36" s="17"/>
      <c r="G36" s="17">
        <v>20</v>
      </c>
      <c r="H36" s="17"/>
      <c r="I36" s="17"/>
      <c r="J36" s="19" t="s">
        <v>36</v>
      </c>
      <c r="K36" s="19"/>
      <c r="L36" s="19"/>
      <c r="M36" s="19"/>
      <c r="O36">
        <v>2006</v>
      </c>
    </row>
    <row r="38" spans="1:15">
      <c r="A38" t="s">
        <v>37</v>
      </c>
      <c r="J38">
        <f>SUM(J5:J37)</f>
        <v>10260000</v>
      </c>
      <c r="K38">
        <f>SUM(K5:K37)</f>
        <v>30630</v>
      </c>
      <c r="L38" s="21">
        <f>SUM(L13+L15+L20+L22+L27+L31+L33)</f>
        <v>42990</v>
      </c>
    </row>
    <row r="40" spans="1:15">
      <c r="A40" t="s">
        <v>38</v>
      </c>
      <c r="B40" t="s">
        <v>39</v>
      </c>
      <c r="C40" s="5" t="s">
        <v>53</v>
      </c>
      <c r="D40" s="5"/>
      <c r="E40" s="5" t="s">
        <v>54</v>
      </c>
      <c r="G40" s="5" t="s">
        <v>42</v>
      </c>
    </row>
    <row r="41" spans="1:15">
      <c r="M41">
        <f>L30/L38</f>
        <v>4.5359385903698535E-2</v>
      </c>
      <c r="N41">
        <f>M41*N54</f>
        <v>3195.0697836706213</v>
      </c>
    </row>
    <row r="42" spans="1:15">
      <c r="A42" t="s">
        <v>9</v>
      </c>
      <c r="B42" s="17">
        <f>L13</f>
        <v>25590</v>
      </c>
      <c r="C42" s="1">
        <v>0.45369999999999999</v>
      </c>
      <c r="D42" s="10">
        <f>1.5291</f>
        <v>1.5290999999999999</v>
      </c>
      <c r="E42" s="17">
        <f>B42*D42</f>
        <v>39129.668999999994</v>
      </c>
      <c r="M42">
        <f>L6/L38</f>
        <v>9.9790648988136776E-2</v>
      </c>
      <c r="N42">
        <f>M42*N54</f>
        <v>7029.1535240753665</v>
      </c>
    </row>
    <row r="43" spans="1:15">
      <c r="A43" t="s">
        <v>24</v>
      </c>
      <c r="B43" s="17">
        <v>1050</v>
      </c>
      <c r="C43" s="1">
        <f>$C$42</f>
        <v>0.45369999999999999</v>
      </c>
      <c r="D43" s="10">
        <f>$D$42</f>
        <v>1.5290999999999999</v>
      </c>
      <c r="E43" s="17">
        <f t="shared" ref="E43:E48" si="0">B43*D43</f>
        <v>1605.5549999999998</v>
      </c>
      <c r="G43" s="5" t="s">
        <v>43</v>
      </c>
      <c r="H43" s="5"/>
    </row>
    <row r="44" spans="1:15">
      <c r="A44" t="s">
        <v>26</v>
      </c>
      <c r="B44" s="17">
        <v>1500</v>
      </c>
      <c r="C44" s="1">
        <f t="shared" ref="C44:C48" si="1">$C$42</f>
        <v>0.45369999999999999</v>
      </c>
      <c r="D44" s="10">
        <f t="shared" ref="D44:D48" si="2">$D$42</f>
        <v>1.5290999999999999</v>
      </c>
      <c r="E44" s="17">
        <f t="shared" si="0"/>
        <v>2293.6499999999996</v>
      </c>
      <c r="G44" s="9" t="s">
        <v>44</v>
      </c>
      <c r="H44">
        <v>601.64</v>
      </c>
      <c r="N44">
        <v>2266</v>
      </c>
    </row>
    <row r="45" spans="1:15">
      <c r="A45" t="s">
        <v>29</v>
      </c>
      <c r="B45" s="17">
        <v>1500</v>
      </c>
      <c r="C45" s="1">
        <f t="shared" si="1"/>
        <v>0.45369999999999999</v>
      </c>
      <c r="D45" s="10">
        <f t="shared" si="2"/>
        <v>1.5290999999999999</v>
      </c>
      <c r="E45" s="17">
        <f t="shared" si="0"/>
        <v>2293.6499999999996</v>
      </c>
      <c r="G45" s="5" t="s">
        <v>55</v>
      </c>
      <c r="H45" s="12">
        <v>919.97</v>
      </c>
      <c r="N45">
        <v>3972</v>
      </c>
    </row>
    <row r="46" spans="1:15">
      <c r="A46" t="s">
        <v>31</v>
      </c>
      <c r="B46" s="17">
        <v>3600</v>
      </c>
      <c r="C46" s="1">
        <f t="shared" si="1"/>
        <v>0.45369999999999999</v>
      </c>
      <c r="D46" s="10">
        <f t="shared" si="2"/>
        <v>1.5290999999999999</v>
      </c>
      <c r="E46" s="17">
        <f t="shared" si="0"/>
        <v>5504.7599999999993</v>
      </c>
      <c r="N46">
        <v>5877</v>
      </c>
    </row>
    <row r="47" spans="1:15">
      <c r="A47" t="s">
        <v>33</v>
      </c>
      <c r="B47" s="17">
        <v>6750</v>
      </c>
      <c r="C47" s="1">
        <f t="shared" si="1"/>
        <v>0.45369999999999999</v>
      </c>
      <c r="D47" s="10">
        <f t="shared" si="2"/>
        <v>1.5290999999999999</v>
      </c>
      <c r="E47" s="17">
        <f t="shared" si="0"/>
        <v>10321.424999999999</v>
      </c>
      <c r="G47" s="5" t="s">
        <v>46</v>
      </c>
      <c r="H47">
        <f>H45/H44</f>
        <v>1.5291037829931522</v>
      </c>
      <c r="I47" s="16">
        <v>1.4537E-2</v>
      </c>
      <c r="N47">
        <v>7179</v>
      </c>
    </row>
    <row r="48" spans="1:15">
      <c r="A48" t="s">
        <v>35</v>
      </c>
      <c r="B48" s="17">
        <v>3000</v>
      </c>
      <c r="C48" s="1">
        <f t="shared" si="1"/>
        <v>0.45369999999999999</v>
      </c>
      <c r="D48" s="10">
        <f t="shared" si="2"/>
        <v>1.5290999999999999</v>
      </c>
      <c r="E48" s="17">
        <f t="shared" si="0"/>
        <v>4587.2999999999993</v>
      </c>
      <c r="N48">
        <v>8082</v>
      </c>
    </row>
    <row r="49" spans="2:14">
      <c r="B49" s="17"/>
      <c r="E49" s="17"/>
      <c r="N49">
        <v>9006</v>
      </c>
    </row>
    <row r="50" spans="2:14">
      <c r="B50" s="17">
        <f>SUM(B42:B49)</f>
        <v>42990</v>
      </c>
      <c r="E50" s="17">
        <f>SUM(E42:E49)</f>
        <v>65736.009000000005</v>
      </c>
      <c r="N50">
        <v>10425</v>
      </c>
    </row>
    <row r="51" spans="2:14">
      <c r="G51" s="1"/>
      <c r="N51">
        <v>11242</v>
      </c>
    </row>
    <row r="52" spans="2:14">
      <c r="N52">
        <v>12390</v>
      </c>
    </row>
    <row r="54" spans="2:14">
      <c r="N54">
        <f>SUM(N44:N53)</f>
        <v>70439</v>
      </c>
    </row>
  </sheetData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O54"/>
  <sheetViews>
    <sheetView topLeftCell="A12" workbookViewId="0">
      <selection activeCell="E42" sqref="E42"/>
    </sheetView>
  </sheetViews>
  <sheetFormatPr defaultRowHeight="12.75"/>
  <cols>
    <col min="2" max="2" width="13.42578125" customWidth="1"/>
    <col min="3" max="4" width="10.5703125" customWidth="1"/>
    <col min="5" max="5" width="12.28515625" bestFit="1" customWidth="1"/>
    <col min="7" max="7" width="15.140625" customWidth="1"/>
    <col min="8" max="8" width="13.5703125" customWidth="1"/>
    <col min="12" max="12" width="11.28515625" customWidth="1"/>
    <col min="14" max="14" width="22" customWidth="1"/>
  </cols>
  <sheetData>
    <row r="3" spans="1:15">
      <c r="E3" t="s">
        <v>0</v>
      </c>
      <c r="G3" t="s">
        <v>1</v>
      </c>
      <c r="H3" t="s">
        <v>2</v>
      </c>
      <c r="I3" t="s">
        <v>3</v>
      </c>
      <c r="J3" t="s">
        <v>4</v>
      </c>
      <c r="K3" s="1">
        <v>3.0000000000000001E-3</v>
      </c>
      <c r="L3" t="s">
        <v>5</v>
      </c>
      <c r="M3" t="s">
        <v>6</v>
      </c>
      <c r="N3" t="s">
        <v>7</v>
      </c>
      <c r="O3" t="s">
        <v>8</v>
      </c>
    </row>
    <row r="4" spans="1:15">
      <c r="A4" t="s">
        <v>9</v>
      </c>
    </row>
    <row r="5" spans="1:15">
      <c r="B5" t="s">
        <v>10</v>
      </c>
      <c r="C5" s="17"/>
      <c r="D5" s="17"/>
      <c r="E5" s="17">
        <v>5000</v>
      </c>
      <c r="F5" s="17" t="s">
        <v>11</v>
      </c>
      <c r="G5" s="17">
        <v>25</v>
      </c>
      <c r="H5" s="17">
        <v>65</v>
      </c>
      <c r="I5" s="17"/>
      <c r="J5" s="17">
        <v>2600000</v>
      </c>
      <c r="K5" s="17">
        <v>7800</v>
      </c>
      <c r="L5" s="17">
        <v>7800</v>
      </c>
      <c r="M5" s="17">
        <v>0.6</v>
      </c>
      <c r="O5">
        <v>2001</v>
      </c>
    </row>
    <row r="6" spans="1:15">
      <c r="B6" t="s">
        <v>12</v>
      </c>
      <c r="C6" s="17"/>
      <c r="D6" s="17"/>
      <c r="E6" s="17">
        <v>32</v>
      </c>
      <c r="F6" s="17" t="s">
        <v>13</v>
      </c>
      <c r="G6" s="17">
        <v>20</v>
      </c>
      <c r="H6" s="17" t="s">
        <v>14</v>
      </c>
      <c r="I6" s="17"/>
      <c r="J6" s="17">
        <v>500000</v>
      </c>
      <c r="K6" s="17">
        <v>1500</v>
      </c>
      <c r="L6" s="17">
        <v>4290</v>
      </c>
      <c r="M6" s="17">
        <v>0.6</v>
      </c>
      <c r="O6">
        <v>2001</v>
      </c>
    </row>
    <row r="7" spans="1:15">
      <c r="B7" t="s">
        <v>15</v>
      </c>
      <c r="C7" s="17"/>
      <c r="D7" s="17"/>
      <c r="E7" s="17"/>
      <c r="F7" s="17"/>
      <c r="G7" s="17">
        <v>8</v>
      </c>
      <c r="H7" s="17"/>
      <c r="I7" s="17"/>
      <c r="J7" s="17">
        <v>200000</v>
      </c>
      <c r="K7" s="17">
        <v>600</v>
      </c>
      <c r="L7" s="17">
        <v>1200</v>
      </c>
      <c r="M7" s="17">
        <v>1</v>
      </c>
      <c r="N7" t="s">
        <v>16</v>
      </c>
      <c r="O7" s="4">
        <v>2007</v>
      </c>
    </row>
    <row r="8" spans="1:15">
      <c r="B8" t="s">
        <v>17</v>
      </c>
      <c r="C8" s="17"/>
      <c r="D8" s="17"/>
      <c r="E8" s="17"/>
      <c r="F8" s="17"/>
      <c r="G8" s="17">
        <v>5</v>
      </c>
      <c r="H8" s="17"/>
      <c r="I8" s="17"/>
      <c r="J8" s="17">
        <v>100000</v>
      </c>
      <c r="K8" s="17">
        <v>300</v>
      </c>
      <c r="L8" s="17" t="s">
        <v>18</v>
      </c>
      <c r="M8" s="17">
        <v>1</v>
      </c>
      <c r="O8">
        <v>2001</v>
      </c>
    </row>
    <row r="9" spans="1:15">
      <c r="B9" t="s">
        <v>19</v>
      </c>
      <c r="C9" s="17"/>
      <c r="D9" s="17"/>
      <c r="E9" s="17"/>
      <c r="F9" s="17"/>
      <c r="G9" s="17">
        <v>40</v>
      </c>
      <c r="H9" s="17"/>
      <c r="I9" s="17"/>
      <c r="J9" s="17">
        <v>1500000</v>
      </c>
      <c r="K9" s="17">
        <v>4500</v>
      </c>
      <c r="L9" s="17">
        <v>4500</v>
      </c>
      <c r="M9" s="17">
        <v>0.6</v>
      </c>
      <c r="O9">
        <v>2001</v>
      </c>
    </row>
    <row r="10" spans="1:15">
      <c r="B10" t="s">
        <v>20</v>
      </c>
      <c r="C10" s="17"/>
      <c r="D10" s="17"/>
      <c r="E10" s="17"/>
      <c r="F10" s="17"/>
      <c r="G10" s="17">
        <v>40</v>
      </c>
      <c r="H10" s="17"/>
      <c r="I10" s="17"/>
      <c r="J10" s="17">
        <v>200000</v>
      </c>
      <c r="K10" s="17">
        <v>600</v>
      </c>
      <c r="L10" s="17">
        <v>600</v>
      </c>
      <c r="M10" s="17">
        <v>0.6</v>
      </c>
      <c r="O10">
        <v>2001</v>
      </c>
    </row>
    <row r="11" spans="1:15">
      <c r="B11" t="s">
        <v>21</v>
      </c>
      <c r="C11" s="17"/>
      <c r="D11" s="17"/>
      <c r="E11" s="17"/>
      <c r="F11" s="17"/>
      <c r="G11" s="17">
        <v>40</v>
      </c>
      <c r="H11" s="17"/>
      <c r="I11" s="17"/>
      <c r="J11" s="17">
        <v>800000</v>
      </c>
      <c r="K11" s="17">
        <v>2400</v>
      </c>
      <c r="L11" s="17">
        <v>2400</v>
      </c>
      <c r="M11" s="17">
        <v>0.6</v>
      </c>
      <c r="O11">
        <v>2001</v>
      </c>
    </row>
    <row r="12" spans="1:15">
      <c r="B12" t="s">
        <v>22</v>
      </c>
      <c r="C12" s="17"/>
      <c r="D12" s="17"/>
      <c r="E12" s="17">
        <v>900</v>
      </c>
      <c r="F12" s="17" t="s">
        <v>11</v>
      </c>
      <c r="G12" s="17">
        <v>25</v>
      </c>
      <c r="H12" s="17" t="s">
        <v>23</v>
      </c>
      <c r="I12" s="17"/>
      <c r="J12" s="17"/>
      <c r="K12" s="17"/>
      <c r="L12" s="17">
        <v>4800</v>
      </c>
      <c r="M12" s="17">
        <v>0.6</v>
      </c>
    </row>
    <row r="13" spans="1:15">
      <c r="C13" s="17"/>
      <c r="D13" s="17"/>
      <c r="E13" s="17"/>
      <c r="F13" s="17"/>
      <c r="G13" s="17"/>
      <c r="H13" s="17"/>
      <c r="I13" s="17"/>
      <c r="J13" s="17"/>
      <c r="K13" s="17"/>
      <c r="L13" s="18">
        <f>SUM(L5:L12)</f>
        <v>25590</v>
      </c>
      <c r="M13" s="17"/>
    </row>
    <row r="14" spans="1:15">
      <c r="A14" t="s">
        <v>24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5">
      <c r="B15" t="s">
        <v>25</v>
      </c>
      <c r="C15" s="17"/>
      <c r="D15" s="17"/>
      <c r="E15" s="17"/>
      <c r="F15" s="17"/>
      <c r="G15" s="17">
        <v>20</v>
      </c>
      <c r="H15" s="17"/>
      <c r="I15" s="17"/>
      <c r="J15" s="17">
        <v>350000</v>
      </c>
      <c r="K15" s="17">
        <v>1050</v>
      </c>
      <c r="L15" s="17">
        <v>1050</v>
      </c>
      <c r="M15" s="17">
        <v>0.6</v>
      </c>
      <c r="O15">
        <v>2001</v>
      </c>
    </row>
    <row r="16" spans="1:1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5">
      <c r="A17" t="s">
        <v>26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5">
      <c r="B18" t="s">
        <v>27</v>
      </c>
      <c r="C18" s="17"/>
      <c r="D18" s="17"/>
      <c r="E18" s="17"/>
      <c r="F18" s="17"/>
      <c r="G18" s="17">
        <v>40</v>
      </c>
      <c r="H18" s="17"/>
      <c r="I18" s="17"/>
      <c r="J18" s="17">
        <v>400000</v>
      </c>
      <c r="K18" s="17">
        <v>1200</v>
      </c>
      <c r="L18" s="17">
        <v>1200</v>
      </c>
      <c r="M18" s="17">
        <v>0.6</v>
      </c>
      <c r="O18">
        <v>2001</v>
      </c>
    </row>
    <row r="19" spans="1:15">
      <c r="B19" t="s">
        <v>28</v>
      </c>
      <c r="C19" s="17"/>
      <c r="D19" s="17"/>
      <c r="E19" s="17"/>
      <c r="F19" s="17"/>
      <c r="G19" s="17">
        <v>40</v>
      </c>
      <c r="H19" s="17"/>
      <c r="I19" s="17"/>
      <c r="J19" s="17">
        <v>100000</v>
      </c>
      <c r="K19" s="17">
        <v>300</v>
      </c>
      <c r="L19" s="17">
        <v>300</v>
      </c>
      <c r="M19" s="17">
        <v>0.6</v>
      </c>
      <c r="O19">
        <v>2001</v>
      </c>
    </row>
    <row r="20" spans="1:15">
      <c r="C20" s="17"/>
      <c r="D20" s="17"/>
      <c r="E20" s="17"/>
      <c r="F20" s="17"/>
      <c r="G20" s="17"/>
      <c r="H20" s="17"/>
      <c r="I20" s="17"/>
      <c r="J20" s="17"/>
      <c r="K20" s="17"/>
      <c r="L20" s="18">
        <f>SUM(L18:L19)</f>
        <v>1500</v>
      </c>
      <c r="M20" s="17"/>
    </row>
    <row r="21" spans="1:15">
      <c r="A21" t="s">
        <v>29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5">
      <c r="B22" t="s">
        <v>30</v>
      </c>
      <c r="C22" s="17"/>
      <c r="D22" s="17"/>
      <c r="E22" s="17"/>
      <c r="F22" s="17"/>
      <c r="G22" s="17">
        <v>40</v>
      </c>
      <c r="H22" s="17"/>
      <c r="I22" s="17"/>
      <c r="J22" s="17">
        <v>500000</v>
      </c>
      <c r="K22" s="17">
        <v>1500</v>
      </c>
      <c r="L22" s="17">
        <v>1500</v>
      </c>
      <c r="M22" s="17">
        <v>0.6</v>
      </c>
      <c r="O22">
        <v>2001</v>
      </c>
    </row>
    <row r="23" spans="1:15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5">
      <c r="A24" t="s">
        <v>31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5">
      <c r="B25" t="s">
        <v>17</v>
      </c>
      <c r="C25" s="17"/>
      <c r="D25" s="17"/>
      <c r="E25" s="17"/>
      <c r="F25" s="17"/>
      <c r="G25" s="17">
        <v>5</v>
      </c>
      <c r="H25" s="17"/>
      <c r="I25" s="17"/>
      <c r="J25" s="17">
        <v>150000</v>
      </c>
      <c r="K25" s="17">
        <v>300</v>
      </c>
      <c r="L25" s="17" t="s">
        <v>18</v>
      </c>
      <c r="M25" s="17">
        <v>1</v>
      </c>
      <c r="O25">
        <v>2003</v>
      </c>
    </row>
    <row r="26" spans="1:15">
      <c r="B26" t="s">
        <v>32</v>
      </c>
      <c r="C26" s="17"/>
      <c r="D26" s="17"/>
      <c r="E26" s="17"/>
      <c r="F26" s="17"/>
      <c r="G26" s="19">
        <v>10</v>
      </c>
      <c r="H26" s="17"/>
      <c r="I26" s="17"/>
      <c r="J26" s="19">
        <v>60000</v>
      </c>
      <c r="K26" s="19">
        <v>180</v>
      </c>
      <c r="L26" s="19">
        <v>3600</v>
      </c>
      <c r="M26" s="17">
        <v>0.6</v>
      </c>
      <c r="O26">
        <v>2007</v>
      </c>
    </row>
    <row r="27" spans="1:15">
      <c r="C27" s="17"/>
      <c r="D27" s="17"/>
      <c r="E27" s="17"/>
      <c r="F27" s="17"/>
      <c r="G27" s="19"/>
      <c r="H27" s="17"/>
      <c r="I27" s="17"/>
      <c r="J27" s="19"/>
      <c r="K27" s="19"/>
      <c r="L27" s="18">
        <f>SUM(L26)</f>
        <v>3600</v>
      </c>
      <c r="M27" s="17"/>
    </row>
    <row r="28" spans="1:15">
      <c r="A28" t="s">
        <v>33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5">
      <c r="B29" t="s">
        <v>10</v>
      </c>
      <c r="C29" s="17"/>
      <c r="D29" s="17"/>
      <c r="E29" s="19">
        <v>3000</v>
      </c>
      <c r="F29" s="17" t="s">
        <v>11</v>
      </c>
      <c r="G29" s="17">
        <v>25</v>
      </c>
      <c r="H29" s="17">
        <v>65</v>
      </c>
      <c r="I29" s="17"/>
      <c r="J29" s="19">
        <v>1600000</v>
      </c>
      <c r="K29" s="19">
        <v>4800</v>
      </c>
      <c r="L29" s="19">
        <v>4800</v>
      </c>
      <c r="M29" s="17">
        <v>0.6</v>
      </c>
      <c r="O29">
        <v>2005</v>
      </c>
    </row>
    <row r="30" spans="1:15">
      <c r="B30" t="s">
        <v>12</v>
      </c>
      <c r="C30" s="17"/>
      <c r="D30" s="17"/>
      <c r="E30" s="19">
        <v>20</v>
      </c>
      <c r="F30" s="17" t="s">
        <v>13</v>
      </c>
      <c r="G30" s="17">
        <v>20</v>
      </c>
      <c r="H30" s="20" t="s">
        <v>34</v>
      </c>
      <c r="I30" s="17"/>
      <c r="J30" s="17">
        <v>200000</v>
      </c>
      <c r="K30" s="17">
        <v>600</v>
      </c>
      <c r="L30" s="17">
        <v>1950</v>
      </c>
      <c r="M30" s="17">
        <v>0.6</v>
      </c>
      <c r="O30">
        <v>2005</v>
      </c>
    </row>
    <row r="31" spans="1:15">
      <c r="C31" s="17"/>
      <c r="D31" s="17"/>
      <c r="E31" s="19"/>
      <c r="F31" s="17"/>
      <c r="G31" s="17"/>
      <c r="H31" s="20"/>
      <c r="I31" s="17"/>
      <c r="J31" s="17"/>
      <c r="K31" s="17"/>
      <c r="L31" s="18">
        <f>SUM(L29:L30)</f>
        <v>6750</v>
      </c>
      <c r="M31" s="17"/>
    </row>
    <row r="32" spans="1:15">
      <c r="A32" t="s">
        <v>35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5">
      <c r="B33" t="s">
        <v>19</v>
      </c>
      <c r="C33" s="17"/>
      <c r="D33" s="17"/>
      <c r="E33" s="17"/>
      <c r="F33" s="17"/>
      <c r="G33" s="17">
        <v>40</v>
      </c>
      <c r="H33" s="17"/>
      <c r="I33" s="17"/>
      <c r="J33" s="19">
        <v>1000000</v>
      </c>
      <c r="K33" s="19">
        <v>3000</v>
      </c>
      <c r="L33" s="19">
        <v>3000</v>
      </c>
      <c r="M33" s="19">
        <v>0.6</v>
      </c>
      <c r="O33">
        <v>2006</v>
      </c>
    </row>
    <row r="34" spans="1:15">
      <c r="B34" t="s">
        <v>21</v>
      </c>
      <c r="C34" s="17"/>
      <c r="D34" s="17"/>
      <c r="E34" s="17"/>
      <c r="F34" s="17"/>
      <c r="G34" s="17">
        <v>40</v>
      </c>
      <c r="H34" s="17"/>
      <c r="I34" s="17"/>
      <c r="J34" s="19" t="s">
        <v>36</v>
      </c>
      <c r="K34" s="19"/>
      <c r="L34" s="19"/>
      <c r="M34" s="19"/>
      <c r="O34">
        <v>2006</v>
      </c>
    </row>
    <row r="35" spans="1:15">
      <c r="B35" t="s">
        <v>20</v>
      </c>
      <c r="C35" s="17"/>
      <c r="D35" s="17"/>
      <c r="E35" s="17"/>
      <c r="F35" s="17"/>
      <c r="G35" s="17">
        <v>40</v>
      </c>
      <c r="H35" s="17"/>
      <c r="I35" s="17"/>
      <c r="J35" s="19" t="s">
        <v>36</v>
      </c>
      <c r="K35" s="19"/>
      <c r="L35" s="19"/>
      <c r="M35" s="19"/>
      <c r="O35">
        <v>2006</v>
      </c>
    </row>
    <row r="36" spans="1:15">
      <c r="B36" t="s">
        <v>25</v>
      </c>
      <c r="C36" s="17"/>
      <c r="D36" s="17"/>
      <c r="E36" s="17"/>
      <c r="F36" s="17"/>
      <c r="G36" s="17">
        <v>20</v>
      </c>
      <c r="H36" s="17"/>
      <c r="I36" s="17"/>
      <c r="J36" s="19" t="s">
        <v>36</v>
      </c>
      <c r="K36" s="19"/>
      <c r="L36" s="19"/>
      <c r="M36" s="19"/>
      <c r="O36">
        <v>2006</v>
      </c>
    </row>
    <row r="38" spans="1:15">
      <c r="A38" t="s">
        <v>37</v>
      </c>
      <c r="J38">
        <f>SUM(J5:J37)</f>
        <v>10260000</v>
      </c>
      <c r="K38">
        <f>SUM(K5:K37)</f>
        <v>30630</v>
      </c>
      <c r="L38" s="21">
        <f>SUM(L13+L15+L20+L22+L27+L31+L33)</f>
        <v>42990</v>
      </c>
    </row>
    <row r="40" spans="1:15">
      <c r="A40" t="s">
        <v>38</v>
      </c>
      <c r="B40" t="s">
        <v>39</v>
      </c>
      <c r="C40" s="5" t="s">
        <v>56</v>
      </c>
      <c r="D40" s="5"/>
      <c r="E40" s="5" t="s">
        <v>57</v>
      </c>
      <c r="G40" s="5" t="s">
        <v>42</v>
      </c>
    </row>
    <row r="41" spans="1:15">
      <c r="M41">
        <f>L30/L38</f>
        <v>4.5359385903698535E-2</v>
      </c>
      <c r="N41">
        <f>M41*N54</f>
        <v>3195.0697836706213</v>
      </c>
    </row>
    <row r="42" spans="1:15">
      <c r="A42" t="s">
        <v>9</v>
      </c>
      <c r="B42" s="17">
        <f>L13</f>
        <v>25590</v>
      </c>
      <c r="C42" s="1">
        <v>0.39589999999999997</v>
      </c>
      <c r="D42" s="10">
        <v>1.4537</v>
      </c>
      <c r="E42" s="8">
        <f>B42*D42</f>
        <v>37200.182999999997</v>
      </c>
      <c r="M42">
        <f>L6/L38</f>
        <v>9.9790648988136776E-2</v>
      </c>
      <c r="N42">
        <f>M42*N54</f>
        <v>7029.1535240753665</v>
      </c>
    </row>
    <row r="43" spans="1:15">
      <c r="A43" t="s">
        <v>24</v>
      </c>
      <c r="B43">
        <v>1050</v>
      </c>
      <c r="C43" s="1">
        <v>0.39589999999999997</v>
      </c>
      <c r="D43" s="10">
        <v>1.4537</v>
      </c>
      <c r="E43" s="8">
        <f t="shared" ref="E43:E48" si="0">B43*D43</f>
        <v>1526.385</v>
      </c>
      <c r="G43" s="5" t="s">
        <v>43</v>
      </c>
      <c r="H43" s="5"/>
    </row>
    <row r="44" spans="1:15">
      <c r="A44" t="s">
        <v>26</v>
      </c>
      <c r="B44">
        <v>1500</v>
      </c>
      <c r="C44" s="1">
        <v>0.39589999999999997</v>
      </c>
      <c r="D44" s="10">
        <v>1.4537</v>
      </c>
      <c r="E44" s="8">
        <f t="shared" si="0"/>
        <v>2180.5500000000002</v>
      </c>
      <c r="G44" s="9" t="s">
        <v>44</v>
      </c>
      <c r="H44">
        <v>601.64</v>
      </c>
      <c r="N44">
        <v>2266</v>
      </c>
    </row>
    <row r="45" spans="1:15">
      <c r="A45" t="s">
        <v>29</v>
      </c>
      <c r="B45">
        <v>1500</v>
      </c>
      <c r="C45" s="1">
        <v>0.39589999999999997</v>
      </c>
      <c r="D45" s="10">
        <v>1.4537</v>
      </c>
      <c r="E45" s="8">
        <f t="shared" si="0"/>
        <v>2180.5500000000002</v>
      </c>
      <c r="G45" s="5" t="s">
        <v>58</v>
      </c>
      <c r="H45" s="12">
        <v>874.6</v>
      </c>
      <c r="N45">
        <v>3972</v>
      </c>
    </row>
    <row r="46" spans="1:15">
      <c r="A46" t="s">
        <v>31</v>
      </c>
      <c r="B46">
        <v>3600</v>
      </c>
      <c r="C46" s="1">
        <v>0.39589999999999997</v>
      </c>
      <c r="D46" s="10">
        <v>1.4537</v>
      </c>
      <c r="E46" s="8">
        <f t="shared" si="0"/>
        <v>5233.32</v>
      </c>
      <c r="N46">
        <v>5877</v>
      </c>
    </row>
    <row r="47" spans="1:15">
      <c r="A47" t="s">
        <v>33</v>
      </c>
      <c r="B47">
        <v>6750</v>
      </c>
      <c r="C47" s="1">
        <v>0.39589999999999997</v>
      </c>
      <c r="D47" s="10">
        <v>1.4537</v>
      </c>
      <c r="E47" s="8">
        <f t="shared" si="0"/>
        <v>9812.4750000000004</v>
      </c>
      <c r="G47" s="5" t="s">
        <v>46</v>
      </c>
      <c r="H47">
        <f>H45/H44</f>
        <v>1.453693238481484</v>
      </c>
      <c r="I47" s="16">
        <v>1.4537E-2</v>
      </c>
      <c r="N47">
        <v>7179</v>
      </c>
    </row>
    <row r="48" spans="1:15">
      <c r="A48" t="s">
        <v>35</v>
      </c>
      <c r="B48">
        <v>3000</v>
      </c>
      <c r="C48" s="1">
        <v>0.39589999999999997</v>
      </c>
      <c r="D48" s="10">
        <v>1.4537</v>
      </c>
      <c r="E48" s="8">
        <f t="shared" si="0"/>
        <v>4361.1000000000004</v>
      </c>
      <c r="N48">
        <v>8082</v>
      </c>
    </row>
    <row r="49" spans="2:14">
      <c r="E49" s="8"/>
      <c r="N49">
        <v>9006</v>
      </c>
    </row>
    <row r="50" spans="2:14">
      <c r="B50">
        <f>SUM(B42:B49)</f>
        <v>42990</v>
      </c>
      <c r="E50" s="8">
        <f>SUM(E42:E49)</f>
        <v>62494.563000000002</v>
      </c>
      <c r="N50">
        <v>10425</v>
      </c>
    </row>
    <row r="51" spans="2:14">
      <c r="G51" s="1"/>
      <c r="N51">
        <v>11242</v>
      </c>
    </row>
    <row r="52" spans="2:14">
      <c r="N52">
        <v>12390</v>
      </c>
    </row>
    <row r="54" spans="2:14">
      <c r="N54">
        <f>SUM(N44:N53)</f>
        <v>70439</v>
      </c>
    </row>
  </sheetData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O54"/>
  <sheetViews>
    <sheetView topLeftCell="A30" workbookViewId="0">
      <selection activeCell="D42" sqref="D42"/>
    </sheetView>
  </sheetViews>
  <sheetFormatPr defaultRowHeight="12.75"/>
  <cols>
    <col min="2" max="2" width="13.42578125" customWidth="1"/>
    <col min="3" max="4" width="10.5703125" customWidth="1"/>
    <col min="5" max="5" width="12.28515625" bestFit="1" customWidth="1"/>
    <col min="7" max="7" width="15.140625" customWidth="1"/>
    <col min="8" max="8" width="13.5703125" customWidth="1"/>
    <col min="12" max="12" width="11.28515625" customWidth="1"/>
    <col min="14" max="14" width="22" customWidth="1"/>
  </cols>
  <sheetData>
    <row r="3" spans="1:15">
      <c r="E3" t="s">
        <v>0</v>
      </c>
      <c r="G3" t="s">
        <v>1</v>
      </c>
      <c r="H3" t="s">
        <v>2</v>
      </c>
      <c r="I3" t="s">
        <v>3</v>
      </c>
      <c r="J3" t="s">
        <v>4</v>
      </c>
      <c r="K3" s="1">
        <v>3.0000000000000001E-3</v>
      </c>
      <c r="L3" t="s">
        <v>5</v>
      </c>
      <c r="M3" t="s">
        <v>6</v>
      </c>
      <c r="N3" t="s">
        <v>7</v>
      </c>
      <c r="O3" t="s">
        <v>8</v>
      </c>
    </row>
    <row r="4" spans="1:15">
      <c r="A4" t="s">
        <v>9</v>
      </c>
    </row>
    <row r="5" spans="1:15">
      <c r="B5" t="s">
        <v>10</v>
      </c>
      <c r="C5" s="17"/>
      <c r="D5" s="17"/>
      <c r="E5" s="17">
        <v>5000</v>
      </c>
      <c r="F5" s="17" t="s">
        <v>11</v>
      </c>
      <c r="G5" s="17">
        <v>25</v>
      </c>
      <c r="H5" s="17">
        <v>65</v>
      </c>
      <c r="I5" s="17"/>
      <c r="J5" s="17">
        <v>2600000</v>
      </c>
      <c r="K5" s="17">
        <v>7800</v>
      </c>
      <c r="L5" s="17">
        <v>7800</v>
      </c>
      <c r="M5" s="17">
        <v>0.6</v>
      </c>
      <c r="O5">
        <v>2001</v>
      </c>
    </row>
    <row r="6" spans="1:15">
      <c r="B6" t="s">
        <v>12</v>
      </c>
      <c r="C6" s="17"/>
      <c r="D6" s="17"/>
      <c r="E6" s="17">
        <v>32</v>
      </c>
      <c r="F6" s="17" t="s">
        <v>13</v>
      </c>
      <c r="G6" s="17">
        <v>20</v>
      </c>
      <c r="H6" s="17" t="s">
        <v>14</v>
      </c>
      <c r="I6" s="17"/>
      <c r="J6" s="17">
        <v>500000</v>
      </c>
      <c r="K6" s="17">
        <v>1500</v>
      </c>
      <c r="L6" s="17">
        <v>4290</v>
      </c>
      <c r="M6" s="17">
        <v>0.6</v>
      </c>
      <c r="O6">
        <v>2001</v>
      </c>
    </row>
    <row r="7" spans="1:15">
      <c r="B7" t="s">
        <v>15</v>
      </c>
      <c r="C7" s="17"/>
      <c r="D7" s="17"/>
      <c r="E7" s="17"/>
      <c r="F7" s="17"/>
      <c r="G7" s="17">
        <v>8</v>
      </c>
      <c r="H7" s="17"/>
      <c r="I7" s="17"/>
      <c r="J7" s="17">
        <v>200000</v>
      </c>
      <c r="K7" s="17">
        <v>600</v>
      </c>
      <c r="L7" s="17">
        <v>1200</v>
      </c>
      <c r="M7" s="17">
        <v>1</v>
      </c>
      <c r="N7" t="s">
        <v>16</v>
      </c>
      <c r="O7" s="4">
        <v>2007</v>
      </c>
    </row>
    <row r="8" spans="1:15">
      <c r="B8" t="s">
        <v>17</v>
      </c>
      <c r="C8" s="17"/>
      <c r="D8" s="17"/>
      <c r="E8" s="17"/>
      <c r="F8" s="17"/>
      <c r="G8" s="17">
        <v>5</v>
      </c>
      <c r="H8" s="17"/>
      <c r="I8" s="17"/>
      <c r="J8" s="17">
        <v>100000</v>
      </c>
      <c r="K8" s="17">
        <v>300</v>
      </c>
      <c r="L8" s="17" t="s">
        <v>18</v>
      </c>
      <c r="M8" s="17">
        <v>1</v>
      </c>
      <c r="O8">
        <v>2001</v>
      </c>
    </row>
    <row r="9" spans="1:15">
      <c r="B9" t="s">
        <v>19</v>
      </c>
      <c r="C9" s="17"/>
      <c r="D9" s="17"/>
      <c r="E9" s="17"/>
      <c r="F9" s="17"/>
      <c r="G9" s="17">
        <v>40</v>
      </c>
      <c r="H9" s="17"/>
      <c r="I9" s="17"/>
      <c r="J9" s="17">
        <v>1500000</v>
      </c>
      <c r="K9" s="17">
        <v>4500</v>
      </c>
      <c r="L9" s="17">
        <v>4500</v>
      </c>
      <c r="M9" s="17">
        <v>0.6</v>
      </c>
      <c r="O9">
        <v>2001</v>
      </c>
    </row>
    <row r="10" spans="1:15">
      <c r="B10" t="s">
        <v>20</v>
      </c>
      <c r="C10" s="17"/>
      <c r="D10" s="17"/>
      <c r="E10" s="17"/>
      <c r="F10" s="17"/>
      <c r="G10" s="17">
        <v>40</v>
      </c>
      <c r="H10" s="17"/>
      <c r="I10" s="17"/>
      <c r="J10" s="17">
        <v>200000</v>
      </c>
      <c r="K10" s="17">
        <v>600</v>
      </c>
      <c r="L10" s="17">
        <v>600</v>
      </c>
      <c r="M10" s="17">
        <v>0.6</v>
      </c>
      <c r="O10">
        <v>2001</v>
      </c>
    </row>
    <row r="11" spans="1:15">
      <c r="B11" t="s">
        <v>21</v>
      </c>
      <c r="C11" s="17"/>
      <c r="D11" s="17"/>
      <c r="E11" s="17"/>
      <c r="F11" s="17"/>
      <c r="G11" s="17">
        <v>40</v>
      </c>
      <c r="H11" s="17"/>
      <c r="I11" s="17"/>
      <c r="J11" s="17">
        <v>800000</v>
      </c>
      <c r="K11" s="17">
        <v>2400</v>
      </c>
      <c r="L11" s="17">
        <v>2400</v>
      </c>
      <c r="M11" s="17">
        <v>0.6</v>
      </c>
      <c r="O11">
        <v>2001</v>
      </c>
    </row>
    <row r="12" spans="1:15">
      <c r="B12" t="s">
        <v>22</v>
      </c>
      <c r="C12" s="17"/>
      <c r="D12" s="17"/>
      <c r="E12" s="17">
        <v>900</v>
      </c>
      <c r="F12" s="17" t="s">
        <v>11</v>
      </c>
      <c r="G12" s="17">
        <v>25</v>
      </c>
      <c r="H12" s="17" t="s">
        <v>23</v>
      </c>
      <c r="I12" s="17"/>
      <c r="J12" s="17"/>
      <c r="K12" s="17"/>
      <c r="L12" s="17">
        <v>4800</v>
      </c>
      <c r="M12" s="17">
        <v>0.6</v>
      </c>
    </row>
    <row r="13" spans="1:15">
      <c r="C13" s="17"/>
      <c r="D13" s="17"/>
      <c r="E13" s="17"/>
      <c r="F13" s="17"/>
      <c r="G13" s="17"/>
      <c r="H13" s="17"/>
      <c r="I13" s="17"/>
      <c r="J13" s="17"/>
      <c r="K13" s="17"/>
      <c r="L13" s="18">
        <f>SUM(L5:L12)</f>
        <v>25590</v>
      </c>
      <c r="M13" s="17"/>
    </row>
    <row r="14" spans="1:15">
      <c r="A14" t="s">
        <v>24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5">
      <c r="B15" t="s">
        <v>25</v>
      </c>
      <c r="C15" s="17"/>
      <c r="D15" s="17"/>
      <c r="E15" s="17"/>
      <c r="F15" s="17"/>
      <c r="G15" s="17">
        <v>20</v>
      </c>
      <c r="H15" s="17"/>
      <c r="I15" s="17"/>
      <c r="J15" s="17">
        <v>350000</v>
      </c>
      <c r="K15" s="17">
        <v>1050</v>
      </c>
      <c r="L15" s="17">
        <v>1050</v>
      </c>
      <c r="M15" s="17">
        <v>0.6</v>
      </c>
      <c r="O15">
        <v>2001</v>
      </c>
    </row>
    <row r="16" spans="1:1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5">
      <c r="A17" t="s">
        <v>26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5">
      <c r="B18" t="s">
        <v>27</v>
      </c>
      <c r="C18" s="17"/>
      <c r="D18" s="17"/>
      <c r="E18" s="17"/>
      <c r="F18" s="17"/>
      <c r="G18" s="17">
        <v>40</v>
      </c>
      <c r="H18" s="17"/>
      <c r="I18" s="17"/>
      <c r="J18" s="17">
        <v>400000</v>
      </c>
      <c r="K18" s="17">
        <v>1200</v>
      </c>
      <c r="L18" s="17">
        <v>1200</v>
      </c>
      <c r="M18" s="17">
        <v>0.6</v>
      </c>
      <c r="O18">
        <v>2001</v>
      </c>
    </row>
    <row r="19" spans="1:15">
      <c r="B19" t="s">
        <v>28</v>
      </c>
      <c r="C19" s="17"/>
      <c r="D19" s="17"/>
      <c r="E19" s="17"/>
      <c r="F19" s="17"/>
      <c r="G19" s="17">
        <v>40</v>
      </c>
      <c r="H19" s="17"/>
      <c r="I19" s="17"/>
      <c r="J19" s="17">
        <v>100000</v>
      </c>
      <c r="K19" s="17">
        <v>300</v>
      </c>
      <c r="L19" s="17">
        <v>300</v>
      </c>
      <c r="M19" s="17">
        <v>0.6</v>
      </c>
      <c r="O19">
        <v>2001</v>
      </c>
    </row>
    <row r="20" spans="1:15">
      <c r="C20" s="17"/>
      <c r="D20" s="17"/>
      <c r="E20" s="17"/>
      <c r="F20" s="17"/>
      <c r="G20" s="17"/>
      <c r="H20" s="17"/>
      <c r="I20" s="17"/>
      <c r="J20" s="17"/>
      <c r="K20" s="17"/>
      <c r="L20" s="18">
        <f>SUM(L18:L19)</f>
        <v>1500</v>
      </c>
      <c r="M20" s="17"/>
    </row>
    <row r="21" spans="1:15">
      <c r="A21" t="s">
        <v>29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5">
      <c r="B22" t="s">
        <v>30</v>
      </c>
      <c r="C22" s="17"/>
      <c r="D22" s="17"/>
      <c r="E22" s="17"/>
      <c r="F22" s="17"/>
      <c r="G22" s="17">
        <v>40</v>
      </c>
      <c r="H22" s="17"/>
      <c r="I22" s="17"/>
      <c r="J22" s="17">
        <v>500000</v>
      </c>
      <c r="K22" s="17">
        <v>1500</v>
      </c>
      <c r="L22" s="17">
        <v>1500</v>
      </c>
      <c r="M22" s="17">
        <v>0.6</v>
      </c>
      <c r="O22">
        <v>2001</v>
      </c>
    </row>
    <row r="23" spans="1:15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5">
      <c r="A24" t="s">
        <v>31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5">
      <c r="B25" t="s">
        <v>17</v>
      </c>
      <c r="C25" s="17"/>
      <c r="D25" s="17"/>
      <c r="E25" s="17"/>
      <c r="F25" s="17"/>
      <c r="G25" s="17">
        <v>5</v>
      </c>
      <c r="H25" s="17"/>
      <c r="I25" s="17"/>
      <c r="J25" s="17">
        <v>150000</v>
      </c>
      <c r="K25" s="17">
        <v>300</v>
      </c>
      <c r="L25" s="17" t="s">
        <v>18</v>
      </c>
      <c r="M25" s="17">
        <v>1</v>
      </c>
      <c r="O25">
        <v>2003</v>
      </c>
    </row>
    <row r="26" spans="1:15">
      <c r="B26" t="s">
        <v>32</v>
      </c>
      <c r="C26" s="17"/>
      <c r="D26" s="17"/>
      <c r="E26" s="17"/>
      <c r="F26" s="17"/>
      <c r="G26" s="19">
        <v>10</v>
      </c>
      <c r="H26" s="17"/>
      <c r="I26" s="17"/>
      <c r="J26" s="19">
        <v>60000</v>
      </c>
      <c r="K26" s="19">
        <v>180</v>
      </c>
      <c r="L26" s="19">
        <v>3600</v>
      </c>
      <c r="M26" s="17">
        <v>0.6</v>
      </c>
      <c r="O26">
        <v>2007</v>
      </c>
    </row>
    <row r="27" spans="1:15">
      <c r="C27" s="17"/>
      <c r="D27" s="17"/>
      <c r="E27" s="17"/>
      <c r="F27" s="17"/>
      <c r="G27" s="19"/>
      <c r="H27" s="17"/>
      <c r="I27" s="17"/>
      <c r="J27" s="19"/>
      <c r="K27" s="19"/>
      <c r="L27" s="18">
        <f>SUM(L26)</f>
        <v>3600</v>
      </c>
      <c r="M27" s="17"/>
    </row>
    <row r="28" spans="1:15">
      <c r="A28" t="s">
        <v>33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5">
      <c r="B29" t="s">
        <v>10</v>
      </c>
      <c r="C29" s="17"/>
      <c r="D29" s="17"/>
      <c r="E29" s="19">
        <v>3000</v>
      </c>
      <c r="F29" s="17" t="s">
        <v>11</v>
      </c>
      <c r="G29" s="17">
        <v>25</v>
      </c>
      <c r="H29" s="17">
        <v>65</v>
      </c>
      <c r="I29" s="17"/>
      <c r="J29" s="19">
        <v>1600000</v>
      </c>
      <c r="K29" s="19">
        <v>4800</v>
      </c>
      <c r="L29" s="19">
        <v>4800</v>
      </c>
      <c r="M29" s="17">
        <v>0.6</v>
      </c>
      <c r="O29">
        <v>2005</v>
      </c>
    </row>
    <row r="30" spans="1:15">
      <c r="B30" t="s">
        <v>12</v>
      </c>
      <c r="C30" s="17"/>
      <c r="D30" s="17"/>
      <c r="E30" s="19">
        <v>20</v>
      </c>
      <c r="F30" s="17" t="s">
        <v>13</v>
      </c>
      <c r="G30" s="17">
        <v>20</v>
      </c>
      <c r="H30" s="20" t="s">
        <v>34</v>
      </c>
      <c r="I30" s="17"/>
      <c r="J30" s="17">
        <v>200000</v>
      </c>
      <c r="K30" s="17">
        <v>600</v>
      </c>
      <c r="L30" s="17">
        <v>1950</v>
      </c>
      <c r="M30" s="17">
        <v>0.6</v>
      </c>
      <c r="O30">
        <v>2005</v>
      </c>
    </row>
    <row r="31" spans="1:15">
      <c r="C31" s="17"/>
      <c r="D31" s="17"/>
      <c r="E31" s="19"/>
      <c r="F31" s="17"/>
      <c r="G31" s="17"/>
      <c r="H31" s="20"/>
      <c r="I31" s="17"/>
      <c r="J31" s="17"/>
      <c r="K31" s="17"/>
      <c r="L31" s="18">
        <f>SUM(L29:L30)</f>
        <v>6750</v>
      </c>
      <c r="M31" s="17"/>
    </row>
    <row r="32" spans="1:15">
      <c r="A32" t="s">
        <v>35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5">
      <c r="B33" t="s">
        <v>19</v>
      </c>
      <c r="C33" s="17"/>
      <c r="D33" s="17"/>
      <c r="E33" s="17"/>
      <c r="F33" s="17"/>
      <c r="G33" s="17">
        <v>40</v>
      </c>
      <c r="H33" s="17"/>
      <c r="I33" s="17"/>
      <c r="J33" s="19">
        <v>1000000</v>
      </c>
      <c r="K33" s="19">
        <v>3000</v>
      </c>
      <c r="L33" s="19">
        <v>3000</v>
      </c>
      <c r="M33" s="19">
        <v>0.6</v>
      </c>
      <c r="O33">
        <v>2006</v>
      </c>
    </row>
    <row r="34" spans="1:15">
      <c r="B34" t="s">
        <v>21</v>
      </c>
      <c r="C34" s="17"/>
      <c r="D34" s="17"/>
      <c r="E34" s="17"/>
      <c r="F34" s="17"/>
      <c r="G34" s="17">
        <v>40</v>
      </c>
      <c r="H34" s="17"/>
      <c r="I34" s="17"/>
      <c r="J34" s="19" t="s">
        <v>36</v>
      </c>
      <c r="K34" s="19"/>
      <c r="L34" s="19"/>
      <c r="M34" s="19"/>
      <c r="O34">
        <v>2006</v>
      </c>
    </row>
    <row r="35" spans="1:15">
      <c r="B35" t="s">
        <v>20</v>
      </c>
      <c r="C35" s="17"/>
      <c r="D35" s="17"/>
      <c r="E35" s="17"/>
      <c r="F35" s="17"/>
      <c r="G35" s="17">
        <v>40</v>
      </c>
      <c r="H35" s="17"/>
      <c r="I35" s="17"/>
      <c r="J35" s="19" t="s">
        <v>36</v>
      </c>
      <c r="K35" s="19"/>
      <c r="L35" s="19"/>
      <c r="M35" s="19"/>
      <c r="O35">
        <v>2006</v>
      </c>
    </row>
    <row r="36" spans="1:15">
      <c r="B36" t="s">
        <v>25</v>
      </c>
      <c r="C36" s="17"/>
      <c r="D36" s="17"/>
      <c r="E36" s="17"/>
      <c r="F36" s="17"/>
      <c r="G36" s="17">
        <v>20</v>
      </c>
      <c r="H36" s="17"/>
      <c r="I36" s="17"/>
      <c r="J36" s="19" t="s">
        <v>36</v>
      </c>
      <c r="K36" s="19"/>
      <c r="L36" s="19"/>
      <c r="M36" s="19"/>
      <c r="O36">
        <v>2006</v>
      </c>
    </row>
    <row r="38" spans="1:15">
      <c r="A38" t="s">
        <v>37</v>
      </c>
      <c r="J38">
        <f>SUM(J5:J37)</f>
        <v>10260000</v>
      </c>
      <c r="K38">
        <f>SUM(K5:K37)</f>
        <v>30630</v>
      </c>
      <c r="L38" s="21">
        <f>SUM(L13+L15+L20+L22+L27+L31+L33)</f>
        <v>42990</v>
      </c>
    </row>
    <row r="40" spans="1:15">
      <c r="A40" t="s">
        <v>38</v>
      </c>
      <c r="B40" t="s">
        <v>39</v>
      </c>
      <c r="C40" s="5" t="s">
        <v>59</v>
      </c>
      <c r="D40" s="5"/>
      <c r="E40" s="5" t="s">
        <v>60</v>
      </c>
      <c r="G40" s="5" t="s">
        <v>42</v>
      </c>
    </row>
    <row r="41" spans="1:15">
      <c r="M41">
        <f>L30/L38</f>
        <v>4.5359385903698535E-2</v>
      </c>
      <c r="N41">
        <f>M41*N54</f>
        <v>3195.0697836706213</v>
      </c>
    </row>
    <row r="42" spans="1:15">
      <c r="A42" t="s">
        <v>9</v>
      </c>
      <c r="B42" s="17">
        <f>L13</f>
        <v>25590</v>
      </c>
      <c r="C42" s="1">
        <v>0.3508</v>
      </c>
      <c r="D42" s="10">
        <v>1.3958999999999999</v>
      </c>
      <c r="E42" s="8">
        <f>B42*D42</f>
        <v>35721.080999999998</v>
      </c>
      <c r="M42">
        <f>L6/L38</f>
        <v>9.9790648988136776E-2</v>
      </c>
      <c r="N42">
        <f>M42*N54</f>
        <v>7029.1535240753665</v>
      </c>
    </row>
    <row r="43" spans="1:15">
      <c r="A43" t="s">
        <v>24</v>
      </c>
      <c r="B43">
        <v>1050</v>
      </c>
      <c r="C43" s="1">
        <v>0.3508</v>
      </c>
      <c r="D43" s="10">
        <v>1.3958999999999999</v>
      </c>
      <c r="E43" s="8">
        <f t="shared" ref="E43:E48" si="0">B43*D43</f>
        <v>1465.6949999999999</v>
      </c>
      <c r="G43" s="5" t="s">
        <v>43</v>
      </c>
      <c r="H43" s="5"/>
    </row>
    <row r="44" spans="1:15">
      <c r="A44" t="s">
        <v>26</v>
      </c>
      <c r="B44">
        <v>1500</v>
      </c>
      <c r="C44" s="1">
        <v>0.3508</v>
      </c>
      <c r="D44" s="10">
        <v>1.3958999999999999</v>
      </c>
      <c r="E44" s="8">
        <f t="shared" si="0"/>
        <v>2093.85</v>
      </c>
      <c r="G44" s="9" t="s">
        <v>44</v>
      </c>
      <c r="H44">
        <v>601.64</v>
      </c>
      <c r="N44">
        <v>2266</v>
      </c>
    </row>
    <row r="45" spans="1:15">
      <c r="A45" t="s">
        <v>29</v>
      </c>
      <c r="B45">
        <v>1500</v>
      </c>
      <c r="C45" s="1">
        <v>0.3508</v>
      </c>
      <c r="D45" s="10">
        <v>1.3958999999999999</v>
      </c>
      <c r="E45" s="8">
        <f t="shared" si="0"/>
        <v>2093.85</v>
      </c>
      <c r="G45" s="5" t="s">
        <v>58</v>
      </c>
      <c r="H45" s="12">
        <v>839.8</v>
      </c>
      <c r="N45">
        <v>3972</v>
      </c>
    </row>
    <row r="46" spans="1:15">
      <c r="A46" t="s">
        <v>31</v>
      </c>
      <c r="B46">
        <v>3600</v>
      </c>
      <c r="C46" s="1">
        <v>0.3508</v>
      </c>
      <c r="D46" s="10">
        <v>1.3958999999999999</v>
      </c>
      <c r="E46" s="8">
        <f t="shared" si="0"/>
        <v>5025.24</v>
      </c>
      <c r="N46">
        <v>5877</v>
      </c>
    </row>
    <row r="47" spans="1:15">
      <c r="A47" t="s">
        <v>33</v>
      </c>
      <c r="B47">
        <v>6750</v>
      </c>
      <c r="C47" s="1">
        <v>0.3508</v>
      </c>
      <c r="D47" s="10">
        <v>1.3958999999999999</v>
      </c>
      <c r="E47" s="8">
        <f t="shared" si="0"/>
        <v>9422.3249999999989</v>
      </c>
      <c r="G47" s="5" t="s">
        <v>46</v>
      </c>
      <c r="H47">
        <f>H45/H44</f>
        <v>1.3958513396715644</v>
      </c>
      <c r="I47" s="16">
        <v>1.3958999999999999E-2</v>
      </c>
      <c r="N47">
        <v>7179</v>
      </c>
    </row>
    <row r="48" spans="1:15">
      <c r="A48" t="s">
        <v>35</v>
      </c>
      <c r="B48">
        <v>3000</v>
      </c>
      <c r="C48" s="1">
        <v>0.3508</v>
      </c>
      <c r="D48" s="10">
        <v>1.3958999999999999</v>
      </c>
      <c r="E48" s="8">
        <f t="shared" si="0"/>
        <v>4187.7</v>
      </c>
      <c r="N48">
        <v>8082</v>
      </c>
    </row>
    <row r="49" spans="2:14">
      <c r="E49" s="8"/>
      <c r="N49">
        <v>9006</v>
      </c>
    </row>
    <row r="50" spans="2:14">
      <c r="B50">
        <f>SUM(B42:B49)</f>
        <v>42990</v>
      </c>
      <c r="E50" s="8">
        <f>SUM(E42:E49)</f>
        <v>60009.740999999987</v>
      </c>
      <c r="N50">
        <v>10425</v>
      </c>
    </row>
    <row r="51" spans="2:14">
      <c r="G51" s="1"/>
      <c r="N51">
        <v>11242</v>
      </c>
    </row>
    <row r="52" spans="2:14">
      <c r="N52">
        <v>12390</v>
      </c>
    </row>
    <row r="54" spans="2:14">
      <c r="N54">
        <f>SUM(N44:N53)</f>
        <v>70439</v>
      </c>
    </row>
  </sheetData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O54"/>
  <sheetViews>
    <sheetView topLeftCell="A36" workbookViewId="0">
      <selection activeCell="C43" sqref="C43:C48"/>
    </sheetView>
  </sheetViews>
  <sheetFormatPr defaultRowHeight="12.75"/>
  <cols>
    <col min="2" max="2" width="13.42578125" customWidth="1"/>
    <col min="3" max="4" width="10.5703125" customWidth="1"/>
    <col min="5" max="5" width="12.28515625" bestFit="1" customWidth="1"/>
    <col min="7" max="7" width="15.140625" customWidth="1"/>
    <col min="8" max="8" width="13.5703125" customWidth="1"/>
    <col min="12" max="12" width="11.28515625" customWidth="1"/>
    <col min="14" max="14" width="22" customWidth="1"/>
  </cols>
  <sheetData>
    <row r="3" spans="1:15">
      <c r="E3" t="s">
        <v>0</v>
      </c>
      <c r="G3" t="s">
        <v>1</v>
      </c>
      <c r="H3" t="s">
        <v>2</v>
      </c>
      <c r="I3" t="s">
        <v>3</v>
      </c>
      <c r="J3" t="s">
        <v>4</v>
      </c>
      <c r="K3" s="1">
        <v>3.0000000000000001E-3</v>
      </c>
      <c r="L3" t="s">
        <v>5</v>
      </c>
      <c r="M3" t="s">
        <v>6</v>
      </c>
      <c r="N3" t="s">
        <v>7</v>
      </c>
      <c r="O3" t="s">
        <v>8</v>
      </c>
    </row>
    <row r="4" spans="1:15">
      <c r="A4" t="s">
        <v>9</v>
      </c>
    </row>
    <row r="5" spans="1:15">
      <c r="B5" t="s">
        <v>10</v>
      </c>
      <c r="E5">
        <v>5000</v>
      </c>
      <c r="F5" t="s">
        <v>11</v>
      </c>
      <c r="G5">
        <v>25</v>
      </c>
      <c r="H5">
        <v>65</v>
      </c>
      <c r="J5">
        <v>2600000</v>
      </c>
      <c r="K5">
        <v>7800</v>
      </c>
      <c r="L5">
        <v>7800</v>
      </c>
      <c r="M5" s="2">
        <v>0.6</v>
      </c>
      <c r="O5">
        <v>2001</v>
      </c>
    </row>
    <row r="6" spans="1:15">
      <c r="B6" t="s">
        <v>12</v>
      </c>
      <c r="E6">
        <v>32</v>
      </c>
      <c r="F6" t="s">
        <v>13</v>
      </c>
      <c r="G6">
        <v>20</v>
      </c>
      <c r="H6" t="s">
        <v>14</v>
      </c>
      <c r="J6">
        <v>500000</v>
      </c>
      <c r="K6">
        <v>1500</v>
      </c>
      <c r="L6">
        <v>4290</v>
      </c>
      <c r="M6" s="2">
        <v>0.6</v>
      </c>
      <c r="O6">
        <v>2001</v>
      </c>
    </row>
    <row r="7" spans="1:15">
      <c r="B7" t="s">
        <v>15</v>
      </c>
      <c r="G7">
        <v>8</v>
      </c>
      <c r="J7">
        <v>200000</v>
      </c>
      <c r="K7">
        <v>600</v>
      </c>
      <c r="L7">
        <v>1200</v>
      </c>
      <c r="M7" s="2">
        <v>1</v>
      </c>
      <c r="N7" t="s">
        <v>16</v>
      </c>
      <c r="O7" s="4">
        <v>2007</v>
      </c>
    </row>
    <row r="8" spans="1:15">
      <c r="B8" t="s">
        <v>17</v>
      </c>
      <c r="G8">
        <v>5</v>
      </c>
      <c r="J8">
        <v>100000</v>
      </c>
      <c r="K8">
        <v>300</v>
      </c>
      <c r="L8" t="s">
        <v>18</v>
      </c>
      <c r="M8" s="2">
        <v>1</v>
      </c>
      <c r="O8">
        <v>2001</v>
      </c>
    </row>
    <row r="9" spans="1:15">
      <c r="B9" t="s">
        <v>19</v>
      </c>
      <c r="G9">
        <v>40</v>
      </c>
      <c r="J9">
        <v>1500000</v>
      </c>
      <c r="K9">
        <v>4500</v>
      </c>
      <c r="L9">
        <v>4500</v>
      </c>
      <c r="M9" s="2">
        <v>0.6</v>
      </c>
      <c r="O9">
        <v>2001</v>
      </c>
    </row>
    <row r="10" spans="1:15">
      <c r="B10" t="s">
        <v>20</v>
      </c>
      <c r="G10">
        <v>40</v>
      </c>
      <c r="J10">
        <v>200000</v>
      </c>
      <c r="K10">
        <v>600</v>
      </c>
      <c r="L10">
        <v>600</v>
      </c>
      <c r="M10" s="2">
        <v>0.6</v>
      </c>
      <c r="O10">
        <v>2001</v>
      </c>
    </row>
    <row r="11" spans="1:15">
      <c r="B11" t="s">
        <v>21</v>
      </c>
      <c r="G11">
        <v>40</v>
      </c>
      <c r="J11">
        <v>800000</v>
      </c>
      <c r="K11">
        <v>2400</v>
      </c>
      <c r="L11">
        <v>2400</v>
      </c>
      <c r="M11" s="2">
        <v>0.6</v>
      </c>
      <c r="O11">
        <v>2001</v>
      </c>
    </row>
    <row r="12" spans="1:15">
      <c r="B12" t="s">
        <v>22</v>
      </c>
      <c r="E12">
        <v>900</v>
      </c>
      <c r="F12" t="s">
        <v>11</v>
      </c>
      <c r="G12">
        <v>25</v>
      </c>
      <c r="H12" t="s">
        <v>23</v>
      </c>
      <c r="L12">
        <v>4800</v>
      </c>
      <c r="M12" s="2">
        <v>0.6</v>
      </c>
    </row>
    <row r="13" spans="1:15">
      <c r="L13" s="7">
        <f>SUM(L5:L12)</f>
        <v>25590</v>
      </c>
      <c r="M13" s="2"/>
    </row>
    <row r="14" spans="1:15">
      <c r="A14" t="s">
        <v>24</v>
      </c>
    </row>
    <row r="15" spans="1:15">
      <c r="B15" t="s">
        <v>25</v>
      </c>
      <c r="G15">
        <v>20</v>
      </c>
      <c r="J15">
        <v>350000</v>
      </c>
      <c r="K15">
        <v>1050</v>
      </c>
      <c r="L15">
        <v>1050</v>
      </c>
      <c r="M15" s="2">
        <v>0.6</v>
      </c>
      <c r="O15">
        <v>2001</v>
      </c>
    </row>
    <row r="16" spans="1:15">
      <c r="M16" s="2"/>
    </row>
    <row r="17" spans="1:15">
      <c r="A17" t="s">
        <v>26</v>
      </c>
    </row>
    <row r="18" spans="1:15">
      <c r="B18" t="s">
        <v>27</v>
      </c>
      <c r="G18">
        <v>40</v>
      </c>
      <c r="J18">
        <v>400000</v>
      </c>
      <c r="K18">
        <v>1200</v>
      </c>
      <c r="L18">
        <v>1200</v>
      </c>
      <c r="M18" s="2">
        <v>0.6</v>
      </c>
      <c r="O18">
        <v>2001</v>
      </c>
    </row>
    <row r="19" spans="1:15">
      <c r="B19" t="s">
        <v>28</v>
      </c>
      <c r="G19">
        <v>40</v>
      </c>
      <c r="J19">
        <v>100000</v>
      </c>
      <c r="K19">
        <v>300</v>
      </c>
      <c r="L19">
        <v>300</v>
      </c>
      <c r="M19" s="2">
        <v>0.6</v>
      </c>
      <c r="O19">
        <v>2001</v>
      </c>
    </row>
    <row r="20" spans="1:15">
      <c r="L20" s="7">
        <f>SUM(L18:L19)</f>
        <v>1500</v>
      </c>
      <c r="M20" s="2"/>
    </row>
    <row r="21" spans="1:15">
      <c r="A21" t="s">
        <v>29</v>
      </c>
    </row>
    <row r="22" spans="1:15">
      <c r="B22" t="s">
        <v>30</v>
      </c>
      <c r="G22">
        <v>40</v>
      </c>
      <c r="J22">
        <v>500000</v>
      </c>
      <c r="K22">
        <v>1500</v>
      </c>
      <c r="L22">
        <v>1500</v>
      </c>
      <c r="M22" s="2">
        <v>0.6</v>
      </c>
      <c r="O22">
        <v>2001</v>
      </c>
    </row>
    <row r="23" spans="1:15">
      <c r="M23" s="2"/>
    </row>
    <row r="24" spans="1:15">
      <c r="A24" t="s">
        <v>31</v>
      </c>
    </row>
    <row r="25" spans="1:15">
      <c r="B25" t="s">
        <v>17</v>
      </c>
      <c r="G25">
        <v>5</v>
      </c>
      <c r="J25">
        <v>150000</v>
      </c>
      <c r="K25">
        <v>300</v>
      </c>
      <c r="L25" t="s">
        <v>18</v>
      </c>
      <c r="M25" s="2">
        <v>1</v>
      </c>
      <c r="O25">
        <v>2003</v>
      </c>
    </row>
    <row r="26" spans="1:15">
      <c r="B26" t="s">
        <v>32</v>
      </c>
      <c r="G26" s="4">
        <v>10</v>
      </c>
      <c r="J26" s="4">
        <v>60000</v>
      </c>
      <c r="K26" s="4">
        <v>180</v>
      </c>
      <c r="L26" s="4">
        <v>3600</v>
      </c>
      <c r="M26" s="2">
        <v>0.6</v>
      </c>
      <c r="O26">
        <v>2007</v>
      </c>
    </row>
    <row r="27" spans="1:15">
      <c r="G27" s="4"/>
      <c r="J27" s="4"/>
      <c r="K27" s="4"/>
      <c r="L27" s="7">
        <f>SUM(L26)</f>
        <v>3600</v>
      </c>
      <c r="M27" s="2"/>
    </row>
    <row r="28" spans="1:15">
      <c r="A28" t="s">
        <v>33</v>
      </c>
    </row>
    <row r="29" spans="1:15">
      <c r="B29" t="s">
        <v>10</v>
      </c>
      <c r="E29" s="4">
        <v>3000</v>
      </c>
      <c r="F29" t="s">
        <v>11</v>
      </c>
      <c r="G29">
        <v>25</v>
      </c>
      <c r="H29">
        <v>65</v>
      </c>
      <c r="J29" s="4">
        <v>1600000</v>
      </c>
      <c r="K29" s="4">
        <v>4800</v>
      </c>
      <c r="L29" s="4">
        <v>4800</v>
      </c>
      <c r="M29" s="2">
        <v>0.6</v>
      </c>
      <c r="O29">
        <v>2005</v>
      </c>
    </row>
    <row r="30" spans="1:15">
      <c r="B30" t="s">
        <v>12</v>
      </c>
      <c r="E30" s="4">
        <v>20</v>
      </c>
      <c r="F30" t="s">
        <v>13</v>
      </c>
      <c r="G30">
        <v>20</v>
      </c>
      <c r="H30" s="5" t="s">
        <v>34</v>
      </c>
      <c r="J30">
        <v>200000</v>
      </c>
      <c r="K30">
        <v>600</v>
      </c>
      <c r="L30">
        <v>1950</v>
      </c>
      <c r="M30" s="2">
        <v>0.6</v>
      </c>
      <c r="O30">
        <v>2005</v>
      </c>
    </row>
    <row r="31" spans="1:15">
      <c r="E31" s="4"/>
      <c r="H31" s="5"/>
      <c r="L31" s="7">
        <f>SUM(L29:L30)</f>
        <v>6750</v>
      </c>
      <c r="M31" s="2"/>
    </row>
    <row r="32" spans="1:15">
      <c r="A32" t="s">
        <v>35</v>
      </c>
    </row>
    <row r="33" spans="1:15">
      <c r="B33" t="s">
        <v>19</v>
      </c>
      <c r="G33">
        <v>40</v>
      </c>
      <c r="J33" s="4">
        <v>1000000</v>
      </c>
      <c r="K33" s="4">
        <v>3000</v>
      </c>
      <c r="L33" s="4">
        <v>3000</v>
      </c>
      <c r="M33" s="6">
        <v>0.6</v>
      </c>
      <c r="O33">
        <v>2006</v>
      </c>
    </row>
    <row r="34" spans="1:15">
      <c r="B34" t="s">
        <v>21</v>
      </c>
      <c r="G34">
        <v>40</v>
      </c>
      <c r="J34" s="4" t="s">
        <v>36</v>
      </c>
      <c r="K34" s="4"/>
      <c r="L34" s="4"/>
      <c r="M34" s="4"/>
      <c r="O34">
        <v>2006</v>
      </c>
    </row>
    <row r="35" spans="1:15">
      <c r="B35" t="s">
        <v>20</v>
      </c>
      <c r="G35">
        <v>40</v>
      </c>
      <c r="J35" s="4" t="s">
        <v>36</v>
      </c>
      <c r="K35" s="4"/>
      <c r="L35" s="4"/>
      <c r="M35" s="4"/>
      <c r="O35">
        <v>2006</v>
      </c>
    </row>
    <row r="36" spans="1:15">
      <c r="B36" t="s">
        <v>25</v>
      </c>
      <c r="G36">
        <v>20</v>
      </c>
      <c r="J36" s="4" t="s">
        <v>36</v>
      </c>
      <c r="K36" s="4"/>
      <c r="L36" s="4"/>
      <c r="M36" s="4"/>
      <c r="O36">
        <v>2006</v>
      </c>
    </row>
    <row r="38" spans="1:15">
      <c r="A38" t="s">
        <v>37</v>
      </c>
      <c r="J38">
        <f>SUM(J5:J37)</f>
        <v>10260000</v>
      </c>
      <c r="K38">
        <f>SUM(K5:K37)</f>
        <v>30630</v>
      </c>
      <c r="L38" s="3">
        <f>SUM(L13+L15+L20+L22+L27+L31+L33)</f>
        <v>42990</v>
      </c>
    </row>
    <row r="40" spans="1:15">
      <c r="A40" t="s">
        <v>38</v>
      </c>
      <c r="B40" t="s">
        <v>39</v>
      </c>
      <c r="C40" s="5" t="s">
        <v>61</v>
      </c>
      <c r="D40" s="5"/>
      <c r="E40" s="5" t="s">
        <v>62</v>
      </c>
      <c r="G40" s="5" t="s">
        <v>42</v>
      </c>
    </row>
    <row r="41" spans="1:15">
      <c r="M41">
        <f>L30/L38</f>
        <v>4.5359385903698535E-2</v>
      </c>
      <c r="N41">
        <f>M41*N54</f>
        <v>3195.0697836706213</v>
      </c>
    </row>
    <row r="42" spans="1:15">
      <c r="A42" t="s">
        <v>9</v>
      </c>
      <c r="B42">
        <f>L13</f>
        <v>25590</v>
      </c>
      <c r="C42" s="1">
        <v>0.3196</v>
      </c>
      <c r="D42" s="10">
        <v>1.3508</v>
      </c>
      <c r="E42" s="8">
        <f t="shared" ref="E42:E48" si="0">B42*D42</f>
        <v>34566.972000000002</v>
      </c>
      <c r="M42">
        <f>L6/L38</f>
        <v>9.9790648988136776E-2</v>
      </c>
      <c r="N42">
        <f>M42*N54</f>
        <v>7029.1535240753665</v>
      </c>
    </row>
    <row r="43" spans="1:15">
      <c r="A43" t="s">
        <v>24</v>
      </c>
      <c r="B43">
        <v>1050</v>
      </c>
      <c r="C43" s="1">
        <v>0.3196</v>
      </c>
      <c r="D43" s="10">
        <v>1.3508</v>
      </c>
      <c r="E43" s="8">
        <f t="shared" si="0"/>
        <v>1418.34</v>
      </c>
      <c r="G43" s="5" t="s">
        <v>43</v>
      </c>
      <c r="H43" s="5"/>
    </row>
    <row r="44" spans="1:15">
      <c r="A44" t="s">
        <v>26</v>
      </c>
      <c r="B44">
        <v>1500</v>
      </c>
      <c r="C44" s="1">
        <v>0.3196</v>
      </c>
      <c r="D44" s="10">
        <v>1.3508</v>
      </c>
      <c r="E44" s="8">
        <f t="shared" si="0"/>
        <v>2026.2</v>
      </c>
      <c r="G44" s="9" t="s">
        <v>44</v>
      </c>
      <c r="H44">
        <v>601.64</v>
      </c>
      <c r="N44">
        <v>2266</v>
      </c>
    </row>
    <row r="45" spans="1:15">
      <c r="A45" t="s">
        <v>29</v>
      </c>
      <c r="B45">
        <v>1500</v>
      </c>
      <c r="C45" s="1">
        <v>0.3196</v>
      </c>
      <c r="D45" s="10">
        <v>1.3508</v>
      </c>
      <c r="E45" s="8">
        <f t="shared" si="0"/>
        <v>2026.2</v>
      </c>
      <c r="G45" s="5" t="s">
        <v>63</v>
      </c>
      <c r="H45" s="12">
        <v>812.72</v>
      </c>
      <c r="N45">
        <v>3972</v>
      </c>
    </row>
    <row r="46" spans="1:15">
      <c r="A46" t="s">
        <v>31</v>
      </c>
      <c r="B46">
        <v>3600</v>
      </c>
      <c r="C46" s="1">
        <v>0.3196</v>
      </c>
      <c r="D46" s="10">
        <v>1.3508</v>
      </c>
      <c r="E46" s="8">
        <f t="shared" si="0"/>
        <v>4862.88</v>
      </c>
      <c r="N46">
        <v>5877</v>
      </c>
    </row>
    <row r="47" spans="1:15">
      <c r="A47" t="s">
        <v>33</v>
      </c>
      <c r="B47">
        <v>6750</v>
      </c>
      <c r="C47" s="1">
        <v>0.3196</v>
      </c>
      <c r="D47" s="10">
        <v>1.3508</v>
      </c>
      <c r="E47" s="8">
        <f t="shared" si="0"/>
        <v>9117.9</v>
      </c>
      <c r="G47" s="5" t="s">
        <v>46</v>
      </c>
      <c r="H47">
        <f>H45/H44</f>
        <v>1.3508410345056845</v>
      </c>
      <c r="I47" s="1">
        <v>0.3508</v>
      </c>
      <c r="N47">
        <v>7179</v>
      </c>
    </row>
    <row r="48" spans="1:15">
      <c r="A48" t="s">
        <v>35</v>
      </c>
      <c r="B48">
        <v>3000</v>
      </c>
      <c r="C48" s="1">
        <v>0.3196</v>
      </c>
      <c r="D48" s="10">
        <v>1.3508</v>
      </c>
      <c r="E48" s="8">
        <f t="shared" si="0"/>
        <v>4052.4</v>
      </c>
      <c r="N48">
        <v>8082</v>
      </c>
    </row>
    <row r="49" spans="2:14">
      <c r="E49" s="8"/>
      <c r="N49">
        <v>9006</v>
      </c>
    </row>
    <row r="50" spans="2:14">
      <c r="B50">
        <f>SUM(B42:B49)</f>
        <v>42990</v>
      </c>
      <c r="E50" s="8">
        <f>SUM(E42:E49)</f>
        <v>58070.891999999993</v>
      </c>
      <c r="N50">
        <v>10425</v>
      </c>
    </row>
    <row r="51" spans="2:14">
      <c r="G51" s="1"/>
      <c r="N51">
        <v>11242</v>
      </c>
    </row>
    <row r="52" spans="2:14">
      <c r="N52">
        <v>12390</v>
      </c>
    </row>
    <row r="54" spans="2:14">
      <c r="N54">
        <f>SUM(N44:N53)</f>
        <v>70439</v>
      </c>
    </row>
  </sheetData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AE54"/>
  <sheetViews>
    <sheetView topLeftCell="A34" workbookViewId="0">
      <selection activeCell="D42" sqref="D42"/>
    </sheetView>
  </sheetViews>
  <sheetFormatPr defaultRowHeight="12.75"/>
  <cols>
    <col min="2" max="2" width="13.42578125" customWidth="1"/>
    <col min="3" max="4" width="10.5703125" customWidth="1"/>
    <col min="5" max="5" width="12.28515625" bestFit="1" customWidth="1"/>
    <col min="7" max="7" width="15.140625" customWidth="1"/>
    <col min="8" max="8" width="13.5703125" customWidth="1"/>
    <col min="12" max="12" width="11.28515625" customWidth="1"/>
    <col min="14" max="14" width="22" customWidth="1"/>
  </cols>
  <sheetData>
    <row r="3" spans="1:31">
      <c r="E3" t="s">
        <v>0</v>
      </c>
      <c r="G3" t="s">
        <v>1</v>
      </c>
      <c r="H3" t="s">
        <v>2</v>
      </c>
      <c r="I3" t="s">
        <v>3</v>
      </c>
      <c r="J3" t="s">
        <v>4</v>
      </c>
      <c r="K3" s="1">
        <v>3.0000000000000001E-3</v>
      </c>
      <c r="L3" t="s">
        <v>5</v>
      </c>
      <c r="M3" t="s">
        <v>6</v>
      </c>
      <c r="N3" t="s">
        <v>7</v>
      </c>
      <c r="O3" t="s">
        <v>8</v>
      </c>
    </row>
    <row r="4" spans="1:31">
      <c r="A4" t="s">
        <v>9</v>
      </c>
    </row>
    <row r="5" spans="1:31">
      <c r="B5" t="s">
        <v>10</v>
      </c>
      <c r="E5">
        <v>5000</v>
      </c>
      <c r="F5" t="s">
        <v>11</v>
      </c>
      <c r="G5">
        <v>25</v>
      </c>
      <c r="H5">
        <v>65</v>
      </c>
      <c r="J5">
        <v>2600000</v>
      </c>
      <c r="K5">
        <v>7800</v>
      </c>
      <c r="L5">
        <v>7800</v>
      </c>
      <c r="M5" s="2">
        <v>0.6</v>
      </c>
      <c r="O5">
        <v>2001</v>
      </c>
      <c r="Y5" s="13" t="s">
        <v>9</v>
      </c>
      <c r="Z5" s="13"/>
      <c r="AA5" s="13"/>
      <c r="AB5" s="13"/>
      <c r="AC5" s="13"/>
      <c r="AD5" s="13"/>
      <c r="AE5" s="13"/>
    </row>
    <row r="6" spans="1:31">
      <c r="B6" t="s">
        <v>12</v>
      </c>
      <c r="E6">
        <v>32</v>
      </c>
      <c r="F6" t="s">
        <v>13</v>
      </c>
      <c r="G6">
        <v>20</v>
      </c>
      <c r="H6" t="s">
        <v>14</v>
      </c>
      <c r="J6">
        <v>500000</v>
      </c>
      <c r="K6">
        <v>1500</v>
      </c>
      <c r="L6">
        <v>4290</v>
      </c>
      <c r="M6" s="2">
        <v>0.6</v>
      </c>
      <c r="O6">
        <v>2001</v>
      </c>
      <c r="R6">
        <v>4290</v>
      </c>
      <c r="S6">
        <v>13</v>
      </c>
      <c r="T6">
        <f>S6*R6</f>
        <v>55770</v>
      </c>
      <c r="U6" s="5" t="s">
        <v>64</v>
      </c>
      <c r="Y6" s="13">
        <v>4290</v>
      </c>
      <c r="Z6" s="13">
        <v>12</v>
      </c>
      <c r="AA6" s="13">
        <f>Z6*Y6</f>
        <v>51480</v>
      </c>
      <c r="AB6" s="14" t="s">
        <v>65</v>
      </c>
      <c r="AC6" s="13"/>
      <c r="AD6" s="13"/>
      <c r="AE6" s="13"/>
    </row>
    <row r="7" spans="1:31">
      <c r="B7" t="s">
        <v>15</v>
      </c>
      <c r="G7">
        <v>8</v>
      </c>
      <c r="J7">
        <v>200000</v>
      </c>
      <c r="K7">
        <v>600</v>
      </c>
      <c r="L7">
        <v>1200</v>
      </c>
      <c r="M7" s="2">
        <v>1</v>
      </c>
      <c r="N7" t="s">
        <v>16</v>
      </c>
      <c r="O7" s="4">
        <v>2007</v>
      </c>
      <c r="T7">
        <v>7029</v>
      </c>
      <c r="U7" t="s">
        <v>66</v>
      </c>
      <c r="Y7" s="13"/>
      <c r="Z7" s="13"/>
      <c r="AA7" s="13">
        <v>7029</v>
      </c>
      <c r="AB7" s="13" t="s">
        <v>66</v>
      </c>
      <c r="AC7" s="13"/>
      <c r="AD7" s="13"/>
      <c r="AE7" s="13"/>
    </row>
    <row r="8" spans="1:31">
      <c r="B8" t="s">
        <v>17</v>
      </c>
      <c r="G8">
        <v>5</v>
      </c>
      <c r="J8">
        <v>100000</v>
      </c>
      <c r="K8">
        <v>300</v>
      </c>
      <c r="L8" t="s">
        <v>18</v>
      </c>
      <c r="M8" s="2">
        <v>1</v>
      </c>
      <c r="O8">
        <v>2001</v>
      </c>
      <c r="Y8" s="13"/>
      <c r="Z8" s="13"/>
      <c r="AA8" s="15">
        <f>SUM(AA6:AA7)</f>
        <v>58509</v>
      </c>
      <c r="AB8" s="13"/>
      <c r="AC8" s="13"/>
      <c r="AD8" s="13"/>
      <c r="AE8" s="13"/>
    </row>
    <row r="9" spans="1:31">
      <c r="B9" t="s">
        <v>19</v>
      </c>
      <c r="G9">
        <v>40</v>
      </c>
      <c r="J9">
        <v>1500000</v>
      </c>
      <c r="K9">
        <v>4500</v>
      </c>
      <c r="L9">
        <v>4500</v>
      </c>
      <c r="M9" s="2">
        <v>0.6</v>
      </c>
      <c r="O9">
        <v>2001</v>
      </c>
      <c r="Y9" s="13"/>
      <c r="Z9" s="13"/>
      <c r="AA9" s="13"/>
      <c r="AB9" s="13"/>
      <c r="AC9" s="13"/>
      <c r="AD9" s="13"/>
      <c r="AE9" s="13"/>
    </row>
    <row r="10" spans="1:31">
      <c r="B10" t="s">
        <v>20</v>
      </c>
      <c r="G10">
        <v>40</v>
      </c>
      <c r="J10">
        <v>200000</v>
      </c>
      <c r="K10">
        <v>600</v>
      </c>
      <c r="L10">
        <v>600</v>
      </c>
      <c r="M10" s="2">
        <v>0.6</v>
      </c>
      <c r="O10">
        <v>2001</v>
      </c>
      <c r="Y10" s="13"/>
      <c r="Z10" s="13"/>
      <c r="AA10" s="13"/>
      <c r="AB10" s="13"/>
      <c r="AC10" s="13"/>
      <c r="AD10" s="13"/>
      <c r="AE10" s="13"/>
    </row>
    <row r="11" spans="1:31">
      <c r="B11" t="s">
        <v>21</v>
      </c>
      <c r="G11">
        <v>40</v>
      </c>
      <c r="J11">
        <v>800000</v>
      </c>
      <c r="K11">
        <v>2400</v>
      </c>
      <c r="L11">
        <v>2400</v>
      </c>
      <c r="M11" s="2">
        <v>0.6</v>
      </c>
      <c r="O11">
        <v>2001</v>
      </c>
      <c r="Y11" s="13"/>
      <c r="Z11" s="13"/>
      <c r="AA11" s="13"/>
      <c r="AB11" s="13"/>
      <c r="AC11" s="13"/>
      <c r="AD11" s="13"/>
      <c r="AE11" s="13"/>
    </row>
    <row r="12" spans="1:31">
      <c r="B12" t="s">
        <v>22</v>
      </c>
      <c r="E12">
        <v>900</v>
      </c>
      <c r="F12" t="s">
        <v>11</v>
      </c>
      <c r="G12">
        <v>25</v>
      </c>
      <c r="H12" t="s">
        <v>23</v>
      </c>
      <c r="L12">
        <v>4800</v>
      </c>
      <c r="M12" s="2">
        <v>0.6</v>
      </c>
      <c r="Y12" s="13"/>
      <c r="Z12" s="13"/>
      <c r="AA12" s="13"/>
      <c r="AB12" s="13"/>
      <c r="AC12" s="13"/>
      <c r="AD12" s="13"/>
      <c r="AE12" s="13"/>
    </row>
    <row r="13" spans="1:31">
      <c r="L13" s="7">
        <f>SUM(L5:L12)</f>
        <v>25590</v>
      </c>
      <c r="M13" s="2"/>
      <c r="Y13" s="13"/>
      <c r="Z13" s="13"/>
      <c r="AA13" s="13"/>
      <c r="AB13" s="13"/>
      <c r="AC13" s="13"/>
      <c r="AD13" s="13"/>
      <c r="AE13" s="13"/>
    </row>
    <row r="14" spans="1:31">
      <c r="A14" t="s">
        <v>24</v>
      </c>
      <c r="Y14" s="13"/>
      <c r="Z14" s="13"/>
      <c r="AA14" s="13"/>
      <c r="AB14" s="13"/>
      <c r="AC14" s="13"/>
      <c r="AD14" s="13"/>
      <c r="AE14" s="13"/>
    </row>
    <row r="15" spans="1:31">
      <c r="B15" t="s">
        <v>25</v>
      </c>
      <c r="G15">
        <v>20</v>
      </c>
      <c r="J15">
        <v>350000</v>
      </c>
      <c r="K15">
        <v>1050</v>
      </c>
      <c r="L15">
        <v>1050</v>
      </c>
      <c r="M15" s="2">
        <v>0.6</v>
      </c>
      <c r="O15">
        <v>2001</v>
      </c>
      <c r="Y15" s="13"/>
      <c r="Z15" s="13"/>
      <c r="AA15" s="13"/>
      <c r="AB15" s="13"/>
      <c r="AC15" s="13"/>
      <c r="AD15" s="13"/>
      <c r="AE15" s="13"/>
    </row>
    <row r="16" spans="1:31">
      <c r="M16" s="2"/>
      <c r="Y16" s="13"/>
      <c r="Z16" s="13"/>
      <c r="AA16" s="13"/>
      <c r="AB16" s="13"/>
      <c r="AC16" s="13"/>
      <c r="AD16" s="13"/>
      <c r="AE16" s="13"/>
    </row>
    <row r="17" spans="1:31">
      <c r="A17" t="s">
        <v>26</v>
      </c>
      <c r="Y17" s="13"/>
      <c r="Z17" s="13"/>
      <c r="AA17" s="13"/>
      <c r="AB17" s="13"/>
      <c r="AC17" s="13"/>
      <c r="AD17" s="13"/>
      <c r="AE17" s="13"/>
    </row>
    <row r="18" spans="1:31">
      <c r="B18" t="s">
        <v>27</v>
      </c>
      <c r="G18">
        <v>40</v>
      </c>
      <c r="J18">
        <v>400000</v>
      </c>
      <c r="K18">
        <v>1200</v>
      </c>
      <c r="L18">
        <v>1200</v>
      </c>
      <c r="M18" s="2">
        <v>0.6</v>
      </c>
      <c r="O18">
        <v>2001</v>
      </c>
      <c r="Y18" s="13"/>
      <c r="Z18" s="13"/>
      <c r="AA18" s="13"/>
      <c r="AB18" s="13"/>
      <c r="AC18" s="13"/>
      <c r="AD18" s="13"/>
      <c r="AE18" s="13"/>
    </row>
    <row r="19" spans="1:31">
      <c r="B19" t="s">
        <v>28</v>
      </c>
      <c r="G19">
        <v>40</v>
      </c>
      <c r="J19">
        <v>100000</v>
      </c>
      <c r="K19">
        <v>300</v>
      </c>
      <c r="L19">
        <v>300</v>
      </c>
      <c r="M19" s="2">
        <v>0.6</v>
      </c>
      <c r="O19">
        <v>2001</v>
      </c>
      <c r="Y19" s="13"/>
      <c r="Z19" s="13"/>
      <c r="AA19" s="13"/>
      <c r="AB19" s="13"/>
      <c r="AC19" s="13"/>
      <c r="AD19" s="13"/>
      <c r="AE19" s="13"/>
    </row>
    <row r="20" spans="1:31">
      <c r="L20" s="7">
        <f>SUM(L18:L19)</f>
        <v>1500</v>
      </c>
      <c r="M20" s="2"/>
      <c r="Y20" s="13"/>
      <c r="Z20" s="13"/>
      <c r="AA20" s="13"/>
      <c r="AB20" s="13"/>
      <c r="AC20" s="13"/>
      <c r="AD20" s="13"/>
      <c r="AE20" s="13"/>
    </row>
    <row r="21" spans="1:31">
      <c r="A21" t="s">
        <v>29</v>
      </c>
      <c r="Y21" s="13"/>
      <c r="Z21" s="13"/>
      <c r="AA21" s="13"/>
      <c r="AB21" s="13"/>
      <c r="AC21" s="13"/>
      <c r="AD21" s="13"/>
      <c r="AE21" s="13"/>
    </row>
    <row r="22" spans="1:31">
      <c r="B22" t="s">
        <v>30</v>
      </c>
      <c r="G22">
        <v>40</v>
      </c>
      <c r="J22">
        <v>500000</v>
      </c>
      <c r="K22">
        <v>1500</v>
      </c>
      <c r="L22">
        <v>1500</v>
      </c>
      <c r="M22" s="2">
        <v>0.6</v>
      </c>
      <c r="O22">
        <v>2001</v>
      </c>
      <c r="Y22" s="13"/>
      <c r="Z22" s="13"/>
      <c r="AA22" s="13"/>
      <c r="AB22" s="13"/>
      <c r="AC22" s="13"/>
      <c r="AD22" s="13"/>
      <c r="AE22" s="13"/>
    </row>
    <row r="23" spans="1:31">
      <c r="M23" s="2"/>
      <c r="Y23" s="13"/>
      <c r="Z23" s="13"/>
      <c r="AA23" s="13"/>
      <c r="AB23" s="13"/>
      <c r="AC23" s="13"/>
      <c r="AD23" s="13"/>
      <c r="AE23" s="13"/>
    </row>
    <row r="24" spans="1:31">
      <c r="A24" t="s">
        <v>31</v>
      </c>
      <c r="Y24" s="13"/>
      <c r="Z24" s="13"/>
      <c r="AA24" s="13"/>
      <c r="AB24" s="13"/>
      <c r="AC24" s="13"/>
      <c r="AD24" s="13"/>
      <c r="AE24" s="13"/>
    </row>
    <row r="25" spans="1:31">
      <c r="B25" t="s">
        <v>17</v>
      </c>
      <c r="G25">
        <v>5</v>
      </c>
      <c r="J25">
        <v>150000</v>
      </c>
      <c r="K25">
        <v>300</v>
      </c>
      <c r="L25" t="s">
        <v>18</v>
      </c>
      <c r="M25" s="2">
        <v>1</v>
      </c>
      <c r="O25">
        <v>2003</v>
      </c>
      <c r="Y25" s="13"/>
      <c r="Z25" s="13"/>
      <c r="AA25" s="13"/>
      <c r="AB25" s="13"/>
      <c r="AC25" s="13"/>
      <c r="AD25" s="13"/>
      <c r="AE25" s="13"/>
    </row>
    <row r="26" spans="1:31">
      <c r="B26" t="s">
        <v>32</v>
      </c>
      <c r="G26" s="4">
        <v>10</v>
      </c>
      <c r="J26" s="4">
        <v>60000</v>
      </c>
      <c r="K26" s="4">
        <v>180</v>
      </c>
      <c r="L26" s="4">
        <v>3600</v>
      </c>
      <c r="M26" s="2">
        <v>0.6</v>
      </c>
      <c r="O26">
        <v>2007</v>
      </c>
      <c r="Y26" s="13"/>
      <c r="Z26" s="13"/>
      <c r="AA26" s="13"/>
      <c r="AB26" s="13"/>
      <c r="AC26" s="13"/>
      <c r="AD26" s="13"/>
      <c r="AE26" s="13"/>
    </row>
    <row r="27" spans="1:31">
      <c r="G27" s="4"/>
      <c r="J27" s="4"/>
      <c r="K27" s="4"/>
      <c r="L27" s="7">
        <f>SUM(L26)</f>
        <v>3600</v>
      </c>
      <c r="M27" s="2"/>
      <c r="Y27" s="13"/>
      <c r="Z27" s="13"/>
      <c r="AA27" s="13"/>
      <c r="AB27" s="13"/>
      <c r="AC27" s="13"/>
      <c r="AD27" s="13"/>
      <c r="AE27" s="13"/>
    </row>
    <row r="28" spans="1:31">
      <c r="A28" t="s">
        <v>33</v>
      </c>
      <c r="Y28" s="14" t="s">
        <v>33</v>
      </c>
      <c r="Z28" s="13"/>
      <c r="AA28" s="13"/>
      <c r="AB28" s="13"/>
      <c r="AC28" s="13"/>
      <c r="AD28" s="13"/>
      <c r="AE28" s="13"/>
    </row>
    <row r="29" spans="1:31">
      <c r="B29" t="s">
        <v>10</v>
      </c>
      <c r="E29" s="4">
        <v>3000</v>
      </c>
      <c r="F29" t="s">
        <v>11</v>
      </c>
      <c r="G29">
        <v>25</v>
      </c>
      <c r="H29">
        <v>65</v>
      </c>
      <c r="J29" s="4">
        <v>1600000</v>
      </c>
      <c r="K29" s="4">
        <v>4800</v>
      </c>
      <c r="L29" s="4">
        <v>4800</v>
      </c>
      <c r="M29" s="2">
        <v>0.6</v>
      </c>
      <c r="O29">
        <v>2005</v>
      </c>
      <c r="R29">
        <f>J30/G30</f>
        <v>10000</v>
      </c>
      <c r="S29">
        <f>1950*20</f>
        <v>39000</v>
      </c>
      <c r="Y29" s="13">
        <f>'2018'!J30/'2018'!G30</f>
        <v>10000</v>
      </c>
      <c r="Z29" s="13">
        <f>1950*20</f>
        <v>39000</v>
      </c>
      <c r="AA29" s="13"/>
      <c r="AB29" s="13"/>
      <c r="AC29" s="13"/>
      <c r="AD29" s="13"/>
      <c r="AE29" s="13"/>
    </row>
    <row r="30" spans="1:31">
      <c r="B30" t="s">
        <v>12</v>
      </c>
      <c r="E30" s="4">
        <v>20</v>
      </c>
      <c r="F30" t="s">
        <v>13</v>
      </c>
      <c r="G30">
        <v>20</v>
      </c>
      <c r="H30" s="5" t="s">
        <v>34</v>
      </c>
      <c r="J30">
        <v>200000</v>
      </c>
      <c r="K30">
        <v>600</v>
      </c>
      <c r="L30">
        <v>1950</v>
      </c>
      <c r="M30" s="2">
        <v>0.6</v>
      </c>
      <c r="O30">
        <v>2005</v>
      </c>
      <c r="R30">
        <v>1950</v>
      </c>
      <c r="S30">
        <v>13</v>
      </c>
      <c r="T30">
        <f>S30*R30</f>
        <v>25350</v>
      </c>
      <c r="Y30" s="13">
        <v>1950</v>
      </c>
      <c r="Z30" s="13">
        <v>12</v>
      </c>
      <c r="AA30" s="13">
        <f>Z30*Y30</f>
        <v>23400</v>
      </c>
      <c r="AB30" s="14" t="s">
        <v>65</v>
      </c>
      <c r="AC30" s="13"/>
      <c r="AD30" s="13"/>
      <c r="AE30" s="13"/>
    </row>
    <row r="31" spans="1:31">
      <c r="E31" s="4"/>
      <c r="H31" s="5"/>
      <c r="L31" s="7">
        <f>SUM(L29:L30)</f>
        <v>6750</v>
      </c>
      <c r="M31" s="2"/>
      <c r="T31">
        <v>3195</v>
      </c>
      <c r="U31" t="s">
        <v>66</v>
      </c>
      <c r="Y31" s="13"/>
      <c r="Z31" s="13"/>
      <c r="AA31" s="13">
        <v>3195</v>
      </c>
      <c r="AB31" s="13" t="s">
        <v>66</v>
      </c>
      <c r="AC31" s="13"/>
      <c r="AD31" s="13"/>
      <c r="AE31" s="13"/>
    </row>
    <row r="32" spans="1:31">
      <c r="A32" t="s">
        <v>35</v>
      </c>
      <c r="T32">
        <v>6000</v>
      </c>
      <c r="Y32" s="13"/>
      <c r="Z32" s="13"/>
      <c r="AA32" s="15">
        <f>SUM(AA30:AA31)</f>
        <v>26595</v>
      </c>
      <c r="AB32" s="13"/>
      <c r="AC32" s="13"/>
      <c r="AD32" s="13"/>
      <c r="AE32" s="13"/>
    </row>
    <row r="33" spans="1:31">
      <c r="B33" t="s">
        <v>19</v>
      </c>
      <c r="G33">
        <v>40</v>
      </c>
      <c r="J33" s="4">
        <v>1000000</v>
      </c>
      <c r="K33" s="4">
        <v>3000</v>
      </c>
      <c r="L33" s="4">
        <v>3000</v>
      </c>
      <c r="M33" s="6">
        <v>0.6</v>
      </c>
      <c r="O33">
        <v>2006</v>
      </c>
      <c r="Y33" s="13"/>
      <c r="Z33" s="13"/>
      <c r="AA33" s="13"/>
      <c r="AB33" s="13"/>
      <c r="AC33" s="13"/>
      <c r="AD33" s="13"/>
      <c r="AE33" s="13"/>
    </row>
    <row r="34" spans="1:31">
      <c r="B34" t="s">
        <v>21</v>
      </c>
      <c r="G34">
        <v>40</v>
      </c>
      <c r="J34" s="4" t="s">
        <v>36</v>
      </c>
      <c r="K34" s="4"/>
      <c r="L34" s="4"/>
      <c r="M34" s="4"/>
      <c r="O34">
        <v>2006</v>
      </c>
      <c r="T34">
        <f>SUM(T6:T33)</f>
        <v>97344</v>
      </c>
      <c r="Y34" s="13"/>
      <c r="Z34" s="13"/>
      <c r="AA34" s="13">
        <f>AA32+AA8</f>
        <v>85104</v>
      </c>
      <c r="AB34" s="13"/>
      <c r="AC34" s="13"/>
      <c r="AD34" s="13"/>
      <c r="AE34" s="13"/>
    </row>
    <row r="35" spans="1:31">
      <c r="B35" t="s">
        <v>20</v>
      </c>
      <c r="G35">
        <v>40</v>
      </c>
      <c r="J35" s="4" t="s">
        <v>36</v>
      </c>
      <c r="K35" s="4"/>
      <c r="L35" s="4"/>
      <c r="M35" s="4"/>
      <c r="O35">
        <v>2006</v>
      </c>
      <c r="T35">
        <v>39000</v>
      </c>
    </row>
    <row r="36" spans="1:31">
      <c r="B36" t="s">
        <v>25</v>
      </c>
      <c r="G36">
        <v>20</v>
      </c>
      <c r="J36" s="4" t="s">
        <v>36</v>
      </c>
      <c r="K36" s="4"/>
      <c r="L36" s="4"/>
      <c r="M36" s="4"/>
      <c r="O36">
        <v>2006</v>
      </c>
    </row>
    <row r="37" spans="1:31">
      <c r="T37">
        <f>SUM(T34:T36)</f>
        <v>136344</v>
      </c>
    </row>
    <row r="38" spans="1:31">
      <c r="A38" t="s">
        <v>37</v>
      </c>
      <c r="J38">
        <f>SUM(J5:J37)</f>
        <v>10260000</v>
      </c>
      <c r="K38">
        <f>SUM(K5:K37)</f>
        <v>30630</v>
      </c>
      <c r="L38" s="3">
        <f>SUM(L13+L15+L20+L22+L27+L31+L33)</f>
        <v>42990</v>
      </c>
    </row>
    <row r="39" spans="1:31">
      <c r="T39">
        <f>T37-190000</f>
        <v>-53656</v>
      </c>
    </row>
    <row r="40" spans="1:31">
      <c r="A40" t="s">
        <v>38</v>
      </c>
      <c r="B40" t="s">
        <v>39</v>
      </c>
      <c r="C40" s="5" t="s">
        <v>67</v>
      </c>
      <c r="D40" s="5"/>
      <c r="E40" s="5" t="s">
        <v>68</v>
      </c>
      <c r="G40" s="5" t="s">
        <v>42</v>
      </c>
      <c r="T40">
        <f>T39/3</f>
        <v>-17885.333333333332</v>
      </c>
    </row>
    <row r="41" spans="1:31">
      <c r="M41">
        <f>L30/L38</f>
        <v>4.5359385903698535E-2</v>
      </c>
      <c r="N41">
        <f>M41*N54</f>
        <v>3195.0697836706213</v>
      </c>
    </row>
    <row r="42" spans="1:31">
      <c r="A42" t="s">
        <v>9</v>
      </c>
      <c r="B42">
        <f>L13</f>
        <v>25590</v>
      </c>
      <c r="C42" s="1">
        <v>0.28820000000000001</v>
      </c>
      <c r="D42" s="10">
        <v>1.3196000000000001</v>
      </c>
      <c r="E42" s="8">
        <f t="shared" ref="E42:E48" si="0">B42*D42</f>
        <v>33768.564000000006</v>
      </c>
      <c r="M42">
        <f>L6/L38</f>
        <v>9.9790648988136776E-2</v>
      </c>
      <c r="N42">
        <f>M42*N54</f>
        <v>7029.1535240753665</v>
      </c>
    </row>
    <row r="43" spans="1:31">
      <c r="A43" t="s">
        <v>24</v>
      </c>
      <c r="B43">
        <v>1050</v>
      </c>
      <c r="C43" s="1">
        <v>0.28820000000000001</v>
      </c>
      <c r="D43" s="10">
        <v>1.3196000000000001</v>
      </c>
      <c r="E43" s="8">
        <f t="shared" si="0"/>
        <v>1385.5800000000002</v>
      </c>
      <c r="G43" s="5" t="s">
        <v>43</v>
      </c>
      <c r="H43" s="5"/>
    </row>
    <row r="44" spans="1:31">
      <c r="A44" t="s">
        <v>26</v>
      </c>
      <c r="B44">
        <v>1500</v>
      </c>
      <c r="C44" s="1">
        <v>0.28820000000000001</v>
      </c>
      <c r="D44" s="10">
        <v>1.3196000000000001</v>
      </c>
      <c r="E44" s="8">
        <f t="shared" si="0"/>
        <v>1979.4</v>
      </c>
      <c r="G44" s="9" t="s">
        <v>44</v>
      </c>
      <c r="H44">
        <v>601.64</v>
      </c>
      <c r="N44">
        <v>2266</v>
      </c>
    </row>
    <row r="45" spans="1:31">
      <c r="A45" t="s">
        <v>29</v>
      </c>
      <c r="B45">
        <v>1500</v>
      </c>
      <c r="C45" s="1">
        <v>0.28820000000000001</v>
      </c>
      <c r="D45" s="10">
        <v>1.3196000000000001</v>
      </c>
      <c r="E45" s="8">
        <f t="shared" si="0"/>
        <v>1979.4</v>
      </c>
      <c r="G45" s="5" t="s">
        <v>69</v>
      </c>
      <c r="H45" s="12">
        <v>793.9</v>
      </c>
      <c r="N45">
        <v>3972</v>
      </c>
    </row>
    <row r="46" spans="1:31">
      <c r="A46" t="s">
        <v>31</v>
      </c>
      <c r="B46">
        <v>3600</v>
      </c>
      <c r="C46" s="1">
        <v>0.28820000000000001</v>
      </c>
      <c r="D46" s="10">
        <v>1.3196000000000001</v>
      </c>
      <c r="E46" s="8">
        <f t="shared" si="0"/>
        <v>4750.5600000000004</v>
      </c>
      <c r="N46">
        <v>5877</v>
      </c>
    </row>
    <row r="47" spans="1:31">
      <c r="A47" t="s">
        <v>33</v>
      </c>
      <c r="B47">
        <v>6750</v>
      </c>
      <c r="C47" s="1">
        <v>0.28820000000000001</v>
      </c>
      <c r="D47" s="10">
        <v>1.3196000000000001</v>
      </c>
      <c r="E47" s="8">
        <f t="shared" si="0"/>
        <v>8907.3000000000011</v>
      </c>
      <c r="G47" s="5" t="s">
        <v>46</v>
      </c>
      <c r="H47">
        <f>H45/H44</f>
        <v>1.3195598696895152</v>
      </c>
      <c r="I47" s="1">
        <v>0.3196</v>
      </c>
      <c r="N47">
        <v>7179</v>
      </c>
    </row>
    <row r="48" spans="1:31">
      <c r="A48" t="s">
        <v>35</v>
      </c>
      <c r="B48">
        <v>3000</v>
      </c>
      <c r="C48" s="1">
        <v>0.28820000000000001</v>
      </c>
      <c r="D48" s="10">
        <v>1.3196000000000001</v>
      </c>
      <c r="E48" s="8">
        <f t="shared" si="0"/>
        <v>3958.8</v>
      </c>
      <c r="N48">
        <v>8082</v>
      </c>
    </row>
    <row r="49" spans="2:14">
      <c r="E49" s="8"/>
      <c r="N49">
        <v>9006</v>
      </c>
    </row>
    <row r="50" spans="2:14">
      <c r="B50">
        <f>SUM(B42:B49)</f>
        <v>42990</v>
      </c>
      <c r="E50" s="8">
        <f>SUM(E42:E49)</f>
        <v>56729.604000000014</v>
      </c>
      <c r="G50" s="8">
        <f>E50-B50</f>
        <v>13739.604000000014</v>
      </c>
      <c r="N50">
        <v>10425</v>
      </c>
    </row>
    <row r="51" spans="2:14">
      <c r="G51" s="1"/>
      <c r="N51">
        <v>11242</v>
      </c>
    </row>
    <row r="52" spans="2:14">
      <c r="N52">
        <v>12390</v>
      </c>
    </row>
    <row r="54" spans="2:14">
      <c r="N54">
        <f>SUM(N44:N53)</f>
        <v>70439</v>
      </c>
    </row>
  </sheetData>
  <pageMargins left="0.74803149606299213" right="0.74803149606299213" top="0.98425196850393704" bottom="0.98425196850393704" header="0.51181102362204722" footer="0.51181102362204722"/>
  <pageSetup paperSize="9" scale="51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O51"/>
  <sheetViews>
    <sheetView topLeftCell="A43" workbookViewId="0">
      <selection activeCell="D48" sqref="D48"/>
    </sheetView>
  </sheetViews>
  <sheetFormatPr defaultRowHeight="12.75"/>
  <cols>
    <col min="2" max="2" width="13.42578125" customWidth="1"/>
    <col min="3" max="4" width="10.5703125" customWidth="1"/>
    <col min="5" max="5" width="12.28515625" bestFit="1" customWidth="1"/>
    <col min="7" max="7" width="15.140625" customWidth="1"/>
    <col min="8" max="8" width="13.5703125" customWidth="1"/>
    <col min="12" max="12" width="11.28515625" customWidth="1"/>
    <col min="14" max="14" width="22" customWidth="1"/>
  </cols>
  <sheetData>
    <row r="3" spans="1:15">
      <c r="E3" t="s">
        <v>0</v>
      </c>
      <c r="G3" t="s">
        <v>1</v>
      </c>
      <c r="H3" t="s">
        <v>2</v>
      </c>
      <c r="I3" t="s">
        <v>3</v>
      </c>
      <c r="J3" t="s">
        <v>4</v>
      </c>
      <c r="K3" s="1">
        <v>3.0000000000000001E-3</v>
      </c>
      <c r="L3" t="s">
        <v>5</v>
      </c>
      <c r="M3" t="s">
        <v>6</v>
      </c>
      <c r="N3" t="s">
        <v>7</v>
      </c>
      <c r="O3" t="s">
        <v>8</v>
      </c>
    </row>
    <row r="4" spans="1:15">
      <c r="A4" t="s">
        <v>9</v>
      </c>
    </row>
    <row r="5" spans="1:15">
      <c r="B5" t="s">
        <v>10</v>
      </c>
      <c r="E5">
        <v>5000</v>
      </c>
      <c r="F5" t="s">
        <v>11</v>
      </c>
      <c r="G5">
        <v>25</v>
      </c>
      <c r="H5">
        <v>65</v>
      </c>
      <c r="J5">
        <v>2600000</v>
      </c>
      <c r="K5">
        <v>7800</v>
      </c>
      <c r="L5">
        <v>7800</v>
      </c>
      <c r="M5" s="2">
        <v>0.6</v>
      </c>
      <c r="O5">
        <v>2001</v>
      </c>
    </row>
    <row r="6" spans="1:15">
      <c r="B6" t="s">
        <v>12</v>
      </c>
      <c r="E6">
        <v>32</v>
      </c>
      <c r="F6" t="s">
        <v>13</v>
      </c>
      <c r="G6">
        <v>20</v>
      </c>
      <c r="H6" t="s">
        <v>14</v>
      </c>
      <c r="J6">
        <v>500000</v>
      </c>
      <c r="K6">
        <v>1500</v>
      </c>
      <c r="L6">
        <v>4290</v>
      </c>
      <c r="M6" s="2">
        <v>0.6</v>
      </c>
      <c r="O6">
        <v>2001</v>
      </c>
    </row>
    <row r="7" spans="1:15">
      <c r="B7" t="s">
        <v>15</v>
      </c>
      <c r="G7">
        <v>8</v>
      </c>
      <c r="J7">
        <v>200000</v>
      </c>
      <c r="K7">
        <v>600</v>
      </c>
      <c r="L7">
        <v>1200</v>
      </c>
      <c r="M7" s="2">
        <v>1</v>
      </c>
      <c r="N7" t="s">
        <v>16</v>
      </c>
      <c r="O7" s="4">
        <v>2007</v>
      </c>
    </row>
    <row r="8" spans="1:15">
      <c r="B8" t="s">
        <v>17</v>
      </c>
      <c r="G8">
        <v>5</v>
      </c>
      <c r="J8">
        <v>100000</v>
      </c>
      <c r="K8">
        <v>300</v>
      </c>
      <c r="L8" t="s">
        <v>18</v>
      </c>
      <c r="M8" s="2">
        <v>1</v>
      </c>
      <c r="O8">
        <v>2001</v>
      </c>
    </row>
    <row r="9" spans="1:15">
      <c r="B9" t="s">
        <v>19</v>
      </c>
      <c r="G9">
        <v>40</v>
      </c>
      <c r="J9">
        <v>1500000</v>
      </c>
      <c r="K9">
        <v>4500</v>
      </c>
      <c r="L9">
        <v>4500</v>
      </c>
      <c r="M9" s="2">
        <v>0.6</v>
      </c>
      <c r="O9">
        <v>2001</v>
      </c>
    </row>
    <row r="10" spans="1:15">
      <c r="B10" t="s">
        <v>20</v>
      </c>
      <c r="G10">
        <v>40</v>
      </c>
      <c r="J10">
        <v>200000</v>
      </c>
      <c r="K10">
        <v>600</v>
      </c>
      <c r="L10">
        <v>600</v>
      </c>
      <c r="M10" s="2">
        <v>0.6</v>
      </c>
      <c r="O10">
        <v>2001</v>
      </c>
    </row>
    <row r="11" spans="1:15">
      <c r="B11" t="s">
        <v>21</v>
      </c>
      <c r="G11">
        <v>40</v>
      </c>
      <c r="J11">
        <v>800000</v>
      </c>
      <c r="K11">
        <v>2400</v>
      </c>
      <c r="L11">
        <v>2400</v>
      </c>
      <c r="M11" s="2">
        <v>0.6</v>
      </c>
      <c r="O11">
        <v>2001</v>
      </c>
    </row>
    <row r="12" spans="1:15">
      <c r="B12" t="s">
        <v>22</v>
      </c>
      <c r="E12">
        <v>900</v>
      </c>
      <c r="F12" t="s">
        <v>11</v>
      </c>
      <c r="G12">
        <v>25</v>
      </c>
      <c r="H12" t="s">
        <v>23</v>
      </c>
      <c r="L12">
        <v>4800</v>
      </c>
      <c r="M12" s="2">
        <v>0.6</v>
      </c>
    </row>
    <row r="13" spans="1:15">
      <c r="L13" s="7">
        <f>SUM(L5:L12)</f>
        <v>25590</v>
      </c>
      <c r="M13" s="2"/>
    </row>
    <row r="14" spans="1:15">
      <c r="A14" t="s">
        <v>24</v>
      </c>
    </row>
    <row r="15" spans="1:15">
      <c r="B15" t="s">
        <v>25</v>
      </c>
      <c r="G15">
        <v>20</v>
      </c>
      <c r="J15">
        <v>350000</v>
      </c>
      <c r="K15">
        <v>1050</v>
      </c>
      <c r="L15">
        <v>1050</v>
      </c>
      <c r="M15" s="2">
        <v>0.6</v>
      </c>
      <c r="O15">
        <v>2001</v>
      </c>
    </row>
    <row r="16" spans="1:15">
      <c r="M16" s="2"/>
    </row>
    <row r="17" spans="1:15">
      <c r="A17" t="s">
        <v>26</v>
      </c>
    </row>
    <row r="18" spans="1:15">
      <c r="B18" t="s">
        <v>27</v>
      </c>
      <c r="G18">
        <v>40</v>
      </c>
      <c r="J18">
        <v>400000</v>
      </c>
      <c r="K18">
        <v>1200</v>
      </c>
      <c r="L18">
        <v>1200</v>
      </c>
      <c r="M18" s="2">
        <v>0.6</v>
      </c>
      <c r="O18">
        <v>2001</v>
      </c>
    </row>
    <row r="19" spans="1:15">
      <c r="B19" t="s">
        <v>28</v>
      </c>
      <c r="G19">
        <v>40</v>
      </c>
      <c r="J19">
        <v>100000</v>
      </c>
      <c r="K19">
        <v>300</v>
      </c>
      <c r="L19">
        <v>300</v>
      </c>
      <c r="M19" s="2">
        <v>0.6</v>
      </c>
      <c r="O19">
        <v>2001</v>
      </c>
    </row>
    <row r="20" spans="1:15">
      <c r="L20" s="7">
        <f>SUM(L18:L19)</f>
        <v>1500</v>
      </c>
      <c r="M20" s="2"/>
    </row>
    <row r="21" spans="1:15">
      <c r="A21" t="s">
        <v>29</v>
      </c>
    </row>
    <row r="22" spans="1:15">
      <c r="B22" t="s">
        <v>30</v>
      </c>
      <c r="G22">
        <v>40</v>
      </c>
      <c r="J22">
        <v>500000</v>
      </c>
      <c r="K22">
        <v>1500</v>
      </c>
      <c r="L22">
        <v>1500</v>
      </c>
      <c r="M22" s="2">
        <v>0.6</v>
      </c>
      <c r="O22">
        <v>2001</v>
      </c>
    </row>
    <row r="23" spans="1:15">
      <c r="M23" s="2"/>
    </row>
    <row r="24" spans="1:15">
      <c r="A24" t="s">
        <v>31</v>
      </c>
    </row>
    <row r="25" spans="1:15">
      <c r="B25" t="s">
        <v>17</v>
      </c>
      <c r="G25">
        <v>5</v>
      </c>
      <c r="J25">
        <v>150000</v>
      </c>
      <c r="K25">
        <v>300</v>
      </c>
      <c r="L25" t="s">
        <v>18</v>
      </c>
      <c r="M25" s="2">
        <v>1</v>
      </c>
      <c r="O25">
        <v>2003</v>
      </c>
    </row>
    <row r="26" spans="1:15">
      <c r="B26" t="s">
        <v>32</v>
      </c>
      <c r="G26" s="4">
        <v>10</v>
      </c>
      <c r="J26" s="4">
        <v>60000</v>
      </c>
      <c r="K26" s="4">
        <v>180</v>
      </c>
      <c r="L26" s="4">
        <v>3600</v>
      </c>
      <c r="M26" s="2">
        <v>0.6</v>
      </c>
      <c r="O26">
        <v>2007</v>
      </c>
    </row>
    <row r="27" spans="1:15">
      <c r="G27" s="4"/>
      <c r="J27" s="4"/>
      <c r="K27" s="4"/>
      <c r="L27" s="7">
        <f>SUM(L26)</f>
        <v>3600</v>
      </c>
      <c r="M27" s="2"/>
    </row>
    <row r="28" spans="1:15">
      <c r="A28" t="s">
        <v>33</v>
      </c>
    </row>
    <row r="29" spans="1:15">
      <c r="B29" t="s">
        <v>10</v>
      </c>
      <c r="E29" s="4">
        <v>3000</v>
      </c>
      <c r="F29" t="s">
        <v>11</v>
      </c>
      <c r="G29">
        <v>25</v>
      </c>
      <c r="H29">
        <v>65</v>
      </c>
      <c r="J29" s="4">
        <v>1600000</v>
      </c>
      <c r="K29" s="4">
        <v>4800</v>
      </c>
      <c r="L29" s="4">
        <v>4800</v>
      </c>
      <c r="M29" s="2">
        <v>0.6</v>
      </c>
      <c r="O29">
        <v>2005</v>
      </c>
    </row>
    <row r="30" spans="1:15">
      <c r="B30" t="s">
        <v>12</v>
      </c>
      <c r="E30" s="4">
        <v>20</v>
      </c>
      <c r="F30" t="s">
        <v>13</v>
      </c>
      <c r="G30">
        <v>20</v>
      </c>
      <c r="H30" s="5" t="s">
        <v>34</v>
      </c>
      <c r="J30">
        <v>200000</v>
      </c>
      <c r="K30">
        <v>600</v>
      </c>
      <c r="L30">
        <v>1950</v>
      </c>
      <c r="M30" s="2">
        <v>0.6</v>
      </c>
      <c r="O30">
        <v>2005</v>
      </c>
    </row>
    <row r="31" spans="1:15">
      <c r="E31" s="4"/>
      <c r="H31" s="5"/>
      <c r="L31" s="7">
        <f>SUM(L29:L30)</f>
        <v>6750</v>
      </c>
      <c r="M31" s="2"/>
    </row>
    <row r="32" spans="1:15">
      <c r="A32" t="s">
        <v>35</v>
      </c>
    </row>
    <row r="33" spans="1:15">
      <c r="B33" t="s">
        <v>19</v>
      </c>
      <c r="G33">
        <v>40</v>
      </c>
      <c r="J33" s="4">
        <v>1000000</v>
      </c>
      <c r="K33" s="4">
        <v>3000</v>
      </c>
      <c r="L33" s="4">
        <v>3000</v>
      </c>
      <c r="M33" s="6">
        <v>0.6</v>
      </c>
      <c r="O33">
        <v>2006</v>
      </c>
    </row>
    <row r="34" spans="1:15">
      <c r="B34" t="s">
        <v>21</v>
      </c>
      <c r="G34">
        <v>40</v>
      </c>
      <c r="J34" s="4" t="s">
        <v>36</v>
      </c>
      <c r="K34" s="4"/>
      <c r="L34" s="4"/>
      <c r="M34" s="4"/>
      <c r="O34">
        <v>2006</v>
      </c>
    </row>
    <row r="35" spans="1:15">
      <c r="B35" t="s">
        <v>20</v>
      </c>
      <c r="G35">
        <v>40</v>
      </c>
      <c r="J35" s="4" t="s">
        <v>36</v>
      </c>
      <c r="K35" s="4"/>
      <c r="L35" s="4"/>
      <c r="M35" s="4"/>
      <c r="O35">
        <v>2006</v>
      </c>
    </row>
    <row r="36" spans="1:15">
      <c r="B36" t="s">
        <v>25</v>
      </c>
      <c r="G36">
        <v>20</v>
      </c>
      <c r="J36" s="4" t="s">
        <v>36</v>
      </c>
      <c r="K36" s="4"/>
      <c r="L36" s="4"/>
      <c r="M36" s="4"/>
      <c r="O36">
        <v>2006</v>
      </c>
    </row>
    <row r="38" spans="1:15">
      <c r="A38" t="s">
        <v>37</v>
      </c>
      <c r="J38">
        <f>SUM(J5:J37)</f>
        <v>10260000</v>
      </c>
      <c r="K38">
        <f>SUM(K5:K37)</f>
        <v>30630</v>
      </c>
      <c r="L38" s="3">
        <f>SUM(L13+L15+L20+L22+L27+L31+L33)</f>
        <v>42990</v>
      </c>
    </row>
    <row r="40" spans="1:15">
      <c r="A40" t="s">
        <v>38</v>
      </c>
      <c r="B40" t="s">
        <v>39</v>
      </c>
      <c r="C40" s="5" t="s">
        <v>70</v>
      </c>
      <c r="D40" s="5"/>
      <c r="E40" s="5" t="s">
        <v>71</v>
      </c>
      <c r="G40" s="5" t="s">
        <v>42</v>
      </c>
    </row>
    <row r="42" spans="1:15">
      <c r="A42" t="s">
        <v>9</v>
      </c>
      <c r="B42">
        <f>L13</f>
        <v>25590</v>
      </c>
      <c r="C42" s="1">
        <v>0.28820000000000001</v>
      </c>
      <c r="D42" s="10">
        <v>1.2882</v>
      </c>
      <c r="E42" s="8">
        <f t="shared" ref="E42:E48" si="0">B42*D42</f>
        <v>32965.038</v>
      </c>
    </row>
    <row r="43" spans="1:15">
      <c r="A43" t="s">
        <v>24</v>
      </c>
      <c r="B43">
        <v>1050</v>
      </c>
      <c r="C43" s="1">
        <v>0.28820000000000001</v>
      </c>
      <c r="D43" s="10">
        <v>1.2882</v>
      </c>
      <c r="E43" s="8">
        <f t="shared" si="0"/>
        <v>1352.61</v>
      </c>
      <c r="G43" s="5" t="s">
        <v>43</v>
      </c>
      <c r="H43" s="5"/>
    </row>
    <row r="44" spans="1:15">
      <c r="A44" t="s">
        <v>26</v>
      </c>
      <c r="B44">
        <v>1500</v>
      </c>
      <c r="C44" s="1">
        <v>0.28820000000000001</v>
      </c>
      <c r="D44" s="10">
        <v>1.2882</v>
      </c>
      <c r="E44" s="8">
        <f t="shared" si="0"/>
        <v>1932.3</v>
      </c>
      <c r="G44" s="9" t="s">
        <v>44</v>
      </c>
      <c r="H44">
        <v>601.64</v>
      </c>
    </row>
    <row r="45" spans="1:15">
      <c r="A45" t="s">
        <v>29</v>
      </c>
      <c r="B45">
        <v>1500</v>
      </c>
      <c r="C45" s="1">
        <v>0.28820000000000001</v>
      </c>
      <c r="D45" s="10">
        <v>1.2882</v>
      </c>
      <c r="E45" s="8">
        <f t="shared" si="0"/>
        <v>1932.3</v>
      </c>
      <c r="G45" s="5" t="s">
        <v>72</v>
      </c>
      <c r="H45" s="12">
        <v>775.05</v>
      </c>
    </row>
    <row r="46" spans="1:15">
      <c r="A46" t="s">
        <v>31</v>
      </c>
      <c r="B46">
        <v>3600</v>
      </c>
      <c r="C46" s="1">
        <v>0.28820000000000001</v>
      </c>
      <c r="D46" s="10">
        <v>1.2882</v>
      </c>
      <c r="E46" s="8">
        <f t="shared" si="0"/>
        <v>4637.5200000000004</v>
      </c>
    </row>
    <row r="47" spans="1:15">
      <c r="A47" t="s">
        <v>33</v>
      </c>
      <c r="B47">
        <v>6750</v>
      </c>
      <c r="C47" s="1">
        <v>0.28820000000000001</v>
      </c>
      <c r="D47" s="10">
        <v>1.2882</v>
      </c>
      <c r="E47" s="8">
        <f t="shared" si="0"/>
        <v>8695.35</v>
      </c>
      <c r="G47" s="5" t="s">
        <v>46</v>
      </c>
      <c r="H47">
        <f>H45/H44</f>
        <v>1.2882288411674756</v>
      </c>
      <c r="I47" s="1">
        <v>0.28820000000000001</v>
      </c>
    </row>
    <row r="48" spans="1:15">
      <c r="A48" t="s">
        <v>35</v>
      </c>
      <c r="B48">
        <v>3000</v>
      </c>
      <c r="C48" s="1">
        <v>0.28820000000000001</v>
      </c>
      <c r="D48" s="10">
        <v>1.2882</v>
      </c>
      <c r="E48" s="8">
        <f t="shared" si="0"/>
        <v>3864.6</v>
      </c>
    </row>
    <row r="49" spans="2:7">
      <c r="E49" s="8"/>
    </row>
    <row r="50" spans="2:7">
      <c r="B50">
        <f>SUM(B42:B49)</f>
        <v>42990</v>
      </c>
      <c r="E50" s="8">
        <f>SUM(E42:E49)</f>
        <v>55379.718000000008</v>
      </c>
      <c r="F50" s="8"/>
      <c r="G50" s="8"/>
    </row>
    <row r="51" spans="2:7">
      <c r="G51" s="1"/>
    </row>
  </sheetData>
  <pageMargins left="0.74803149606299213" right="0.74803149606299213" top="0.98425196850393704" bottom="0.98425196850393704" header="0.51181102362204722" footer="0.51181102362204722"/>
  <pageSetup paperSize="9" scale="67" orientation="landscape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Ägaren</dc:creator>
  <cp:keywords/>
  <dc:description/>
  <cp:lastModifiedBy>Fredrik Blomqvist</cp:lastModifiedBy>
  <cp:revision/>
  <dcterms:created xsi:type="dcterms:W3CDTF">2006-10-19T12:37:41Z</dcterms:created>
  <dcterms:modified xsi:type="dcterms:W3CDTF">2025-02-15T11:12:50Z</dcterms:modified>
  <cp:category/>
  <cp:contentStatus/>
</cp:coreProperties>
</file>